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showInkAnnotation="0" codeName="DieseArbeitsmappe"/>
  <mc:AlternateContent xmlns:mc="http://schemas.openxmlformats.org/markup-compatibility/2006">
    <mc:Choice Requires="x15">
      <x15ac:absPath xmlns:x15ac="http://schemas.microsoft.com/office/spreadsheetml/2010/11/ac" url="Y:\Ablage\06_Bewill_zum Betrieb\02 APH_Betriebsbewilligungen\0-2 Richtstellenplan\RSTP2026\definitive Unterlagen\"/>
    </mc:Choice>
  </mc:AlternateContent>
  <xr:revisionPtr revIDLastSave="0" documentId="13_ncr:1_{AF2E943D-30B2-4765-B415-D436623A6AD4}" xr6:coauthVersionLast="47" xr6:coauthVersionMax="47" xr10:uidLastSave="{00000000-0000-0000-0000-000000000000}"/>
  <bookViews>
    <workbookView xWindow="-120" yWindow="-120" windowWidth="29040" windowHeight="15720" tabRatio="849" xr2:uid="{00000000-000D-0000-FFFF-FFFF00000000}"/>
  </bookViews>
  <sheets>
    <sheet name="Organico attuale" sheetId="23" r:id="rId1"/>
    <sheet name="Calcolo organico quadro" sheetId="10" r:id="rId2"/>
    <sheet name="Variante minuti SCCP eff." sheetId="22" r:id="rId3"/>
    <sheet name="Orario di lavoro annuo" sheetId="16" r:id="rId4"/>
    <sheet name="Berechnungen Personal" sheetId="21" state="hidden" r:id="rId5"/>
    <sheet name="min. Fachpersonal" sheetId="20" state="hidden" r:id="rId6"/>
    <sheet name="Hilfstabelle" sheetId="5" state="hidden" r:id="rId7"/>
  </sheets>
  <definedNames>
    <definedName name="_xlnm.Print_Area" localSheetId="4">'Berechnungen Personal'!$A$1:$I$40</definedName>
    <definedName name="_xlnm.Print_Area" localSheetId="1">'Calcolo organico quadro'!$A$1:$C$51</definedName>
    <definedName name="_xlnm.Print_Area" localSheetId="5">'min. Fachpersonal'!$A$1:$C$18</definedName>
    <definedName name="_xlnm.Print_Area" localSheetId="0">'Organico attuale'!$A$1:$F$81</definedName>
    <definedName name="_xlnm.Print_Area" localSheetId="2">'Variante minuti SCCP eff.'!$A$1:$C$34</definedName>
    <definedName name="_xlnm.Print_Titles" localSheetId="0">'Organico attuale'!$7:$7</definedName>
    <definedName name="HT_JA_NEIN">Hilfstabelle!$A$53:$A$54</definedName>
    <definedName name="HT_Pension">Hilfstabelle!$A$21:$A$28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2" l="1"/>
  <c r="A51" i="10"/>
  <c r="C51" i="10"/>
  <c r="C34" i="22" s="1"/>
  <c r="B4" i="20" l="1"/>
  <c r="C1" i="20"/>
  <c r="C1" i="21"/>
  <c r="B4" i="22"/>
  <c r="C1" i="22"/>
  <c r="B4" i="10"/>
  <c r="C1" i="10"/>
  <c r="F8" i="23"/>
  <c r="F11" i="23"/>
  <c r="F14" i="23"/>
  <c r="F18" i="23"/>
  <c r="F21" i="23"/>
  <c r="F24" i="23"/>
  <c r="F26" i="23"/>
  <c r="F29" i="23"/>
  <c r="F32" i="23"/>
  <c r="F35" i="23"/>
  <c r="F38" i="23"/>
  <c r="F41" i="23"/>
  <c r="F44" i="23"/>
  <c r="F47" i="23"/>
  <c r="F50" i="23"/>
  <c r="F53" i="23"/>
  <c r="F56" i="23"/>
  <c r="F59" i="23"/>
  <c r="F62" i="23"/>
  <c r="F65" i="23"/>
  <c r="F71" i="23"/>
  <c r="F73" i="23"/>
  <c r="F76" i="23"/>
  <c r="F79" i="23" l="1"/>
  <c r="F72" i="23"/>
  <c r="F32" i="21" s="1"/>
  <c r="F45" i="23"/>
  <c r="F25" i="23"/>
  <c r="F30" i="21" s="1"/>
  <c r="F46" i="23" l="1"/>
  <c r="C33" i="22" s="1"/>
  <c r="F31" i="21"/>
  <c r="A33" i="22" l="1"/>
  <c r="F80" i="23"/>
  <c r="C50" i="10"/>
  <c r="A50" i="10"/>
  <c r="C9" i="21" l="1"/>
  <c r="C9" i="22"/>
  <c r="C26" i="10"/>
  <c r="C13" i="22"/>
  <c r="C11" i="22"/>
  <c r="C10" i="22"/>
  <c r="C16" i="22"/>
  <c r="I22" i="5" l="1"/>
  <c r="I23" i="5"/>
  <c r="I24" i="5"/>
  <c r="I25" i="5"/>
  <c r="I26" i="5"/>
  <c r="I27" i="5"/>
  <c r="I21" i="5"/>
  <c r="D34" i="10" s="1"/>
  <c r="D17" i="22" s="1"/>
  <c r="B41" i="21" l="1"/>
  <c r="H16" i="21"/>
  <c r="C12" i="21" l="1"/>
  <c r="C11" i="21"/>
  <c r="C10" i="21"/>
  <c r="B4" i="21" l="1"/>
  <c r="E20" i="16" l="1"/>
  <c r="E24" i="16" s="1"/>
  <c r="D20" i="16" l="1"/>
  <c r="D24" i="16" s="1"/>
  <c r="D28" i="16" l="1"/>
  <c r="G26" i="16"/>
  <c r="B24" i="10"/>
  <c r="D16" i="5"/>
  <c r="C44" i="10"/>
  <c r="C27" i="22" s="1"/>
  <c r="C40" i="10"/>
  <c r="C23" i="22" s="1"/>
  <c r="D3" i="5"/>
  <c r="B20" i="10"/>
  <c r="B19" i="10"/>
  <c r="B18" i="10"/>
  <c r="B17" i="10"/>
  <c r="B16" i="10"/>
  <c r="B15" i="10"/>
  <c r="B14" i="10"/>
  <c r="B13" i="10"/>
  <c r="B12" i="10"/>
  <c r="B11" i="10"/>
  <c r="B10" i="10"/>
  <c r="B9" i="10"/>
  <c r="C7" i="10"/>
  <c r="C6" i="22" s="1"/>
  <c r="B18" i="21" l="1"/>
  <c r="B20" i="22"/>
  <c r="C33" i="10"/>
  <c r="C15" i="21" s="1"/>
  <c r="C17" i="22"/>
  <c r="D16" i="22"/>
  <c r="C40" i="21"/>
  <c r="C41" i="21"/>
  <c r="C22" i="21"/>
  <c r="C7" i="21"/>
  <c r="I16" i="21" s="1"/>
  <c r="C26" i="21"/>
  <c r="C7" i="20"/>
  <c r="C14" i="20" s="1"/>
  <c r="D6" i="5"/>
  <c r="B37" i="10"/>
  <c r="D29" i="5" s="1"/>
  <c r="E24" i="5" s="1"/>
  <c r="D13" i="5"/>
  <c r="C34" i="10"/>
  <c r="C41" i="10"/>
  <c r="C24" i="22" s="1"/>
  <c r="D15" i="21" l="1"/>
  <c r="E22" i="5"/>
  <c r="F22" i="5" s="1"/>
  <c r="E23" i="5"/>
  <c r="F23" i="5" s="1"/>
  <c r="C42" i="10"/>
  <c r="C25" i="22" s="1"/>
  <c r="E26" i="5"/>
  <c r="F26" i="5" s="1"/>
  <c r="G26" i="5" s="1"/>
  <c r="E27" i="5"/>
  <c r="F27" i="5" s="1"/>
  <c r="G27" i="5" s="1"/>
  <c r="E21" i="5"/>
  <c r="F21" i="5" s="1"/>
  <c r="G21" i="5" s="1"/>
  <c r="E25" i="5"/>
  <c r="F25" i="5" s="1"/>
  <c r="F24" i="5"/>
  <c r="G24" i="5" s="1"/>
  <c r="C16" i="21"/>
  <c r="C17" i="21" s="1"/>
  <c r="C19" i="21" s="1"/>
  <c r="C21" i="21" s="1"/>
  <c r="H33" i="21"/>
  <c r="C15" i="20"/>
  <c r="C23" i="21"/>
  <c r="D33" i="10"/>
  <c r="D4" i="5"/>
  <c r="D21" i="21" l="1"/>
  <c r="C24" i="21"/>
  <c r="G22" i="5"/>
  <c r="G25" i="5"/>
  <c r="F33" i="21"/>
  <c r="C25" i="21"/>
  <c r="C8" i="20"/>
  <c r="G23" i="5"/>
  <c r="C27" i="21" l="1"/>
  <c r="D20" i="21"/>
  <c r="D27" i="21" s="1"/>
  <c r="C18" i="22"/>
  <c r="D18" i="22" l="1"/>
  <c r="C19" i="22"/>
  <c r="C35" i="10"/>
  <c r="C21" i="22" l="1"/>
  <c r="C26" i="22" s="1"/>
  <c r="D22" i="22" s="1"/>
  <c r="D28" i="22" s="1"/>
  <c r="D35" i="10"/>
  <c r="C36" i="10"/>
  <c r="C38" i="10" s="1"/>
  <c r="C43" i="10" s="1"/>
  <c r="C28" i="22" l="1"/>
  <c r="C29" i="22" s="1"/>
  <c r="C45" i="10"/>
  <c r="D39" i="10"/>
  <c r="D45" i="10" s="1"/>
  <c r="I37" i="21" l="1"/>
  <c r="C46" i="10"/>
  <c r="I38" i="21" l="1"/>
  <c r="C38" i="21" s="1"/>
  <c r="I30" i="21"/>
  <c r="C30" i="21"/>
  <c r="C31" i="21" s="1"/>
  <c r="C49" i="10" l="1"/>
  <c r="D49" i="10" s="1"/>
  <c r="C32" i="22"/>
  <c r="D32" i="22" s="1"/>
  <c r="C32" i="21"/>
  <c r="C33" i="21" s="1"/>
  <c r="C16" i="20"/>
  <c r="C34" i="21"/>
  <c r="G49" i="10" l="1"/>
  <c r="G32" i="22"/>
  <c r="G31" i="21"/>
  <c r="C17" i="20"/>
  <c r="C18" i="20"/>
  <c r="C35" i="21"/>
  <c r="C9" i="20"/>
  <c r="C11" i="20" s="1"/>
  <c r="I33" i="21" l="1"/>
  <c r="C10" i="20"/>
  <c r="C48" i="10" l="1"/>
  <c r="C31" i="22"/>
  <c r="D31" i="22" s="1"/>
  <c r="G48" i="10" l="1"/>
  <c r="D48" i="10"/>
  <c r="G3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Benz Daniel</author>
  </authors>
  <commentList>
    <comment ref="E1" authorId="0" shapeId="0" xr:uid="{00000000-0006-0000-0000-000001000000}">
      <text>
        <r>
          <rPr>
            <sz val="10"/>
            <color indexed="81"/>
            <rFont val="Arial"/>
            <family val="2"/>
          </rPr>
          <t>Giorno di riferimento è sempre il primo giorno del trimestre (01.04, 01.07., 1.10., 01.01.) o rispettivo del mese con inserimento mensile.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Benz Daniel</author>
  </authors>
  <commentList>
    <comment ref="B41" authorId="0" shapeId="0" xr:uid="{00000000-0006-0000-0100-000001000000}">
      <text>
        <r>
          <rPr>
            <sz val="10"/>
            <color indexed="81"/>
            <rFont val="Arial"/>
            <family val="2"/>
          </rPr>
          <t>(0.20 posti per ospite oltre la meta del 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Benz Daniel</author>
  </authors>
  <commentList>
    <comment ref="C33" authorId="0" shapeId="0" xr:uid="{00000000-0006-0000-0400-000001000000}">
      <text>
        <r>
          <rPr>
            <sz val="11"/>
            <color indexed="81"/>
            <rFont val="Consolas"/>
            <family val="3"/>
          </rPr>
          <t>Richtet sich an Berechnung Richtstellenplan, der ist leicht höher da Nicht produktive Zeiten auf IST Stellenplan basieren. Der Anteil Fachpersonal basiert jedoch auf den Berechnungen Personal.</t>
        </r>
      </text>
    </comment>
    <comment ref="B34" authorId="0" shapeId="0" xr:uid="{00000000-0006-0000-0400-000002000000}">
      <text>
        <r>
          <rPr>
            <sz val="11"/>
            <color indexed="81"/>
            <rFont val="Consolas"/>
            <family val="3"/>
          </rPr>
          <t xml:space="preserve">Werte sind in 5% Schritten aufgerundet                            </t>
        </r>
      </text>
    </comment>
    <comment ref="B35" authorId="0" shapeId="0" xr:uid="{00000000-0006-0000-0400-000003000000}">
      <text>
        <r>
          <rPr>
            <sz val="11"/>
            <color indexed="81"/>
            <rFont val="Consolas"/>
            <family val="3"/>
          </rPr>
          <t xml:space="preserve">Werte sind in 5% Schritten aufgerundet                            </t>
        </r>
      </text>
    </comment>
    <comment ref="B38" authorId="0" shapeId="0" xr:uid="{00000000-0006-0000-0400-000004000000}">
      <text>
        <r>
          <rPr>
            <sz val="11"/>
            <color indexed="81"/>
            <rFont val="Consolas"/>
            <family val="3"/>
          </rPr>
          <t xml:space="preserve">Werte sind in 5% Schritten aufgerundet                            </t>
        </r>
      </text>
    </comment>
    <comment ref="C38" authorId="0" shapeId="0" xr:uid="{00000000-0006-0000-0400-000005000000}">
      <text>
        <r>
          <rPr>
            <sz val="11"/>
            <color indexed="81"/>
            <rFont val="Consolas"/>
            <family val="3"/>
          </rPr>
          <t>Achtung: Bezieht sich auf das Gesamttotal. Bei Manipulation von Pflegefachpersonal ändert sich dieser Wert dynamisch.</t>
        </r>
      </text>
    </comment>
    <comment ref="B40" authorId="0" shapeId="0" xr:uid="{00000000-0006-0000-0400-000006000000}">
      <text>
        <r>
          <rPr>
            <sz val="11"/>
            <color indexed="81"/>
            <rFont val="Consolas"/>
            <family val="3"/>
          </rPr>
          <t xml:space="preserve">Pensionsleistungen durch Pflegepersonal bei separenten Stellen auf der Kostenstelle Pension
20% von 17 Min. =    3 (3.4) Min./Tag/Bewohner
Fachersonal ohne HF  50%
weiteres Personal    50%
</t>
        </r>
      </text>
    </comment>
  </commentList>
</comments>
</file>

<file path=xl/sharedStrings.xml><?xml version="1.0" encoding="utf-8"?>
<sst xmlns="http://schemas.openxmlformats.org/spreadsheetml/2006/main" count="292" uniqueCount="226">
  <si>
    <t xml:space="preserve">  davon anwesende Mitarbeitende pro Nacht</t>
  </si>
  <si>
    <t xml:space="preserve">  Zwischensumme in Stellen</t>
  </si>
  <si>
    <t xml:space="preserve">  Zuschläge</t>
  </si>
  <si>
    <t xml:space="preserve">  Zeitzuschlag Nachtdienst 10 % von 23.00 - 06.00 Uhr</t>
  </si>
  <si>
    <t xml:space="preserve">  Anzahl Lernende im Pflegebereich (im Betrieb angestellt, Anwesenheit über 3 Mte.)</t>
  </si>
  <si>
    <t>Stichtag:</t>
  </si>
  <si>
    <t xml:space="preserve">  Jahresarbeitszeit in Stunden (gerundet)</t>
  </si>
  <si>
    <t xml:space="preserve">  Gesamtaufwand Pflege &amp; Betreuung in Minuten pro Jahr</t>
  </si>
  <si>
    <t xml:space="preserve">  TOTAL IST Stellenplan für Pflege &amp; Betreuung</t>
  </si>
  <si>
    <t xml:space="preserve">  Berechnungen pro Jahr:</t>
  </si>
  <si>
    <t>Hilfstabelle</t>
  </si>
  <si>
    <t>Erfasste Bewohner</t>
  </si>
  <si>
    <t>Nachtwachen Standard</t>
  </si>
  <si>
    <t>ab 120</t>
  </si>
  <si>
    <t xml:space="preserve">  Admin. Führung Personal + QM, 0.04 Stellen pro 100%)</t>
  </si>
  <si>
    <t>bis 40 Bewohner</t>
  </si>
  <si>
    <t>bis 80 Bewohner</t>
  </si>
  <si>
    <t>bis 120 Bewohner</t>
  </si>
  <si>
    <t>Durchschnittliche Einstufung (min. / Tag)</t>
  </si>
  <si>
    <t>Name der Institution:</t>
  </si>
  <si>
    <t>Anzahl Bewohner pro Pflegebedarfsstufe am Stichtag:</t>
  </si>
  <si>
    <t>Min.</t>
  </si>
  <si>
    <t>pro Bewohner &amp; Tag</t>
  </si>
  <si>
    <t xml:space="preserve">  Nicht produktive Zeiten: 55 Min./Mitarbeiter/Tag Basis VZÄ</t>
  </si>
  <si>
    <t xml:space="preserve">  Summe KLV-pflichtige Leistungen in Minuten pro Jahr</t>
  </si>
  <si>
    <t xml:space="preserve">  Betreuung / Nicht KLV-pflichtige Leistungen  </t>
  </si>
  <si>
    <t xml:space="preserve">  Anzahl Bewohner mit herausfordendem Verhalten / herausfordenden Situationen</t>
  </si>
  <si>
    <t>Gastromieleistungen Auswahltabelle</t>
  </si>
  <si>
    <t>Nachtwachen mit geschützer Station für Menschen mit Demenz</t>
  </si>
  <si>
    <t>Grösse der Station</t>
  </si>
  <si>
    <t>Gesamtdeklaration herausfordernd</t>
  </si>
  <si>
    <t>Auflistung geschützte Stationen per 31.12.2016</t>
  </si>
  <si>
    <t>Chur Bodmer</t>
  </si>
  <si>
    <t>Chur Kantengut</t>
  </si>
  <si>
    <t>Chur Bürgerheim Masans</t>
  </si>
  <si>
    <t>Chur Cadonau</t>
  </si>
  <si>
    <t>Chur Rigahaus</t>
  </si>
  <si>
    <t>Churwalden Lindenhof</t>
  </si>
  <si>
    <t>Davos, Guggerbach</t>
  </si>
  <si>
    <t>Disentis Puntreis</t>
  </si>
  <si>
    <t>Domat Ems Casa Falveng</t>
  </si>
  <si>
    <t>Grono, Opera Mater Christi</t>
  </si>
  <si>
    <t>Jenaz Flury Stiftung</t>
  </si>
  <si>
    <t>Maienfeld Senesca</t>
  </si>
  <si>
    <t>Samedan Promulins</t>
  </si>
  <si>
    <t>Thusis EPAT</t>
  </si>
  <si>
    <t>Val Müstair Center da sandà</t>
  </si>
  <si>
    <t>Vella, da casa val lumnezia</t>
  </si>
  <si>
    <t>Zizers, Casa Fiora</t>
  </si>
  <si>
    <t>Zizers, Serata</t>
  </si>
  <si>
    <t xml:space="preserve">  Bewohner mit herausfordendem Verhalten / herausfordenden Situationen</t>
  </si>
  <si>
    <t>Ausserordentlich pflege- und betreuungsaufwendige Bewohner</t>
  </si>
  <si>
    <t xml:space="preserve">  Ausserordentlich pflege- und betreuungsaufwendige Bewohner</t>
  </si>
  <si>
    <t>zusätzliche Min. / Tag</t>
  </si>
  <si>
    <t xml:space="preserve">Variante nach Minimum Fachpersonal
</t>
  </si>
  <si>
    <t>mindestens</t>
  </si>
  <si>
    <t>Stellenprozent Fachpersonal gemäss IST-Stellenplan</t>
  </si>
  <si>
    <t>Variante nach Minimum Pflegefachpersonal HF/FH</t>
  </si>
  <si>
    <t>Stellenprozent Pflegefachpersonal HF/FH gemäss IST-Stellenplan</t>
  </si>
  <si>
    <t>Stellenprozent Assistenz- und Aktivierungspersonal</t>
  </si>
  <si>
    <t>Stellenprozent Pflegefachpersonal HF/FH</t>
  </si>
  <si>
    <t>Stellenprozent weiteres Pflegefachpersonal</t>
  </si>
  <si>
    <r>
      <rPr>
        <sz val="14"/>
        <rFont val="Wingdings 3"/>
        <family val="1"/>
        <charset val="2"/>
      </rPr>
      <t>r</t>
    </r>
    <r>
      <rPr>
        <sz val="12"/>
        <rFont val="Arial"/>
        <family val="2"/>
      </rPr>
      <t xml:space="preserve"> zu IST-Stellenplan</t>
    </r>
  </si>
  <si>
    <t>è</t>
  </si>
  <si>
    <t xml:space="preserve">  Ausbildungstätigkeit, 0.12 Stelle pro Lernende</t>
  </si>
  <si>
    <t xml:space="preserve">  Richtstellenplan SOLL für Berechnung Fachpersonal</t>
  </si>
  <si>
    <t>Stellen</t>
  </si>
  <si>
    <t>Jahresarbeitszeit</t>
  </si>
  <si>
    <t>TOTAL</t>
  </si>
  <si>
    <t>Berechn. Stellen Hotellerie</t>
  </si>
  <si>
    <t>IST-Stellenplan</t>
  </si>
  <si>
    <t>davon PFP</t>
  </si>
  <si>
    <t>Anteil</t>
  </si>
  <si>
    <t>Basis weiteres Fachpersonal</t>
  </si>
  <si>
    <t>Bewohner am Stichtag</t>
  </si>
  <si>
    <t>Max. Anzahl Bewohner bei Durchnittsminuten</t>
  </si>
  <si>
    <t>abgerundet</t>
  </si>
  <si>
    <t>min. 40% vom Sollstellenplan</t>
  </si>
  <si>
    <t>min. 15% vom Sollstellenplan</t>
  </si>
  <si>
    <t>SOLL Stellenprozent Pflegefachpersonal HF/FH gemäss Berechnungsblatt</t>
  </si>
  <si>
    <t>SOLL Stellenprozent Fachpersonal gemäss Berechnungsblatt</t>
  </si>
  <si>
    <t>Berechnung mögliche Bewohner</t>
  </si>
  <si>
    <t>Fehlende Stellenprozent (bei neg. Wert=über dem Soll)</t>
  </si>
  <si>
    <t>Fehlende Stellenprozent  (bei negativem Wert = über dem Soll)</t>
  </si>
  <si>
    <t>Richtstellenplan Soll gemäss Berechnung</t>
  </si>
  <si>
    <t>(ohne Pension)</t>
  </si>
  <si>
    <t>Berechnungen Personal</t>
  </si>
  <si>
    <t>KST Pension Zusatzstellen</t>
  </si>
  <si>
    <t>Zuschlag</t>
  </si>
  <si>
    <t>Stellenprozent Pensionsleistungen durch Pflege</t>
  </si>
  <si>
    <t>Kalk. Berechnung Persol inkl. KST Pension</t>
  </si>
  <si>
    <t>Basis Betreuung und Nicht KLV-pflichtige Leistungen</t>
  </si>
  <si>
    <t xml:space="preserve">   "    Basis weitere    "    durch Pflege</t>
  </si>
  <si>
    <t>Auswahltabelle Pflegefachpersonen HF/FH 24h</t>
  </si>
  <si>
    <t>Verschiedene Hausgrössen mit Durchschnittseinstufung</t>
  </si>
  <si>
    <t>BESA 5</t>
  </si>
  <si>
    <t>BESA 6</t>
  </si>
  <si>
    <t>BESA 7</t>
  </si>
  <si>
    <t>50 Betten</t>
  </si>
  <si>
    <t>100 Betten</t>
  </si>
  <si>
    <t>200 Betten</t>
  </si>
  <si>
    <t>Stellenprozent HF/FH</t>
  </si>
  <si>
    <t>Stellenprozent Fachpersonal</t>
  </si>
  <si>
    <t>Stellenprozent Assistenzpersonal</t>
  </si>
  <si>
    <t>Lernende</t>
  </si>
  <si>
    <t>Anwesende pro Nacht</t>
  </si>
  <si>
    <t>Calcolo organico quadro</t>
  </si>
  <si>
    <t>Data di riferimento:</t>
  </si>
  <si>
    <t>Nome dell'istituto:</t>
  </si>
  <si>
    <t>Numero di ospiti per livello di cura alla data di riferimento:</t>
  </si>
  <si>
    <t>Livello di cura 0</t>
  </si>
  <si>
    <t>Livello di cura 1</t>
  </si>
  <si>
    <t>Livello di cura 2</t>
  </si>
  <si>
    <t>Livello di cura 3</t>
  </si>
  <si>
    <t>Livello di cura 4</t>
  </si>
  <si>
    <t>Livello di cura 5</t>
  </si>
  <si>
    <t>Livello di cura 6</t>
  </si>
  <si>
    <t>Livello di cura 7</t>
  </si>
  <si>
    <t>Livello di cura 8</t>
  </si>
  <si>
    <t>Livello di cura 9</t>
  </si>
  <si>
    <t>Livello di cura 10</t>
  </si>
  <si>
    <t>Livello di cura 11</t>
  </si>
  <si>
    <t>Livello di cura 12</t>
  </si>
  <si>
    <r>
      <rPr>
        <b/>
        <sz val="10"/>
        <rFont val="Arial"/>
        <family val="2"/>
      </rPr>
      <t>struttura diurna o notturna</t>
    </r>
    <r>
      <rPr>
        <sz val="6"/>
        <rFont val="Arial"/>
        <family val="2"/>
      </rPr>
      <t xml:space="preserve"> </t>
    </r>
    <r>
      <rPr>
        <sz val="10"/>
        <rFont val="Arial"/>
        <family val="2"/>
      </rPr>
      <t>(meta numero di ospiti al giorno)</t>
    </r>
  </si>
  <si>
    <t xml:space="preserve">  TOTALE organico attuale per cura &amp; assistenza</t>
  </si>
  <si>
    <t xml:space="preserve">  di cui collaboratori presenti ogni notte</t>
  </si>
  <si>
    <t xml:space="preserve">  Numero di ospiti con comportamento ingestibile / situazioni impegnative</t>
  </si>
  <si>
    <t xml:space="preserve">  Numero di apprendisti nel settore cure (impiegati nell'esercizio, presenti oltre 3 mesi)</t>
  </si>
  <si>
    <t xml:space="preserve">  Calcoli per anno:</t>
  </si>
  <si>
    <t xml:space="preserve">  Somma prestazioni soggette all'OPre in minuti per anno</t>
  </si>
  <si>
    <t xml:space="preserve">  Assistenza / prestazioni non soggette all'OPre</t>
  </si>
  <si>
    <t xml:space="preserve">  Tempo non produttivo: 55 min. per turno e collaboratore</t>
  </si>
  <si>
    <t xml:space="preserve">  Onere globale cura &amp; assistenza in minuti per anno</t>
  </si>
  <si>
    <t xml:space="preserve">  Numero di ore di lavoro annue (arrotondato)</t>
  </si>
  <si>
    <t xml:space="preserve">  Totale parziale in impieghi</t>
  </si>
  <si>
    <t xml:space="preserve">  Supplementi</t>
  </si>
  <si>
    <t xml:space="preserve">  Supplemento servizio notturno 10 %, ore 23.00 - 6.00</t>
  </si>
  <si>
    <t xml:space="preserve">  Ospiti con comportamento ingestibile / situazioni impegnative</t>
  </si>
  <si>
    <t xml:space="preserve">  Ospiti straordinariamente bisognosi di cure e di assistenza</t>
  </si>
  <si>
    <t xml:space="preserve">  Gestione amm. personale + MQ, 0,04 impieghi (per 100%)</t>
  </si>
  <si>
    <t xml:space="preserve">  Quota personale specializzato su personale di cura &amp; assistenza ideale (min. 40%)</t>
  </si>
  <si>
    <t xml:space="preserve">  Quota Infermieri diplomati SSS/SUP su personale di cura &amp; assistenza ideale (min. 15%)</t>
  </si>
  <si>
    <t>Variante con minuti effettivi secondo dati relativi alle prestazioni dal sistema SCCP
(per cure adeguate)</t>
  </si>
  <si>
    <r>
      <rPr>
        <b/>
        <sz val="12"/>
        <rFont val="Arial"/>
        <family val="2"/>
      </rPr>
      <t>Data di riferimento:</t>
    </r>
  </si>
  <si>
    <r>
      <rPr>
        <b/>
        <sz val="16"/>
        <rFont val="Arial"/>
        <family val="2"/>
      </rPr>
      <t>Calcolo organico quadro</t>
    </r>
  </si>
  <si>
    <t>Numero ospiti alla data di riferimento:</t>
  </si>
  <si>
    <t>TOTALE minuti secondo dati relativi alle prestazioni alla data di riferimento</t>
  </si>
  <si>
    <t>minuti per giorno</t>
  </si>
  <si>
    <t>minuti</t>
  </si>
  <si>
    <t>per ospite e giorno</t>
  </si>
  <si>
    <t xml:space="preserve">  Attività di formazione, 0,12 impiego per apprendista</t>
  </si>
  <si>
    <t xml:space="preserve">  Organico quadro ideale</t>
  </si>
  <si>
    <t xml:space="preserve">  Differenza tra organico attuale e organico quadro</t>
  </si>
  <si>
    <t>Calcolo orario di lavoro annuo</t>
  </si>
  <si>
    <t xml:space="preserve">valori standard </t>
  </si>
  <si>
    <t>Minuti</t>
  </si>
  <si>
    <t>Tempo di lavoro annuo per organico quadro</t>
  </si>
  <si>
    <t xml:space="preserve">Tempo per cambiarsi per giorno di lavoro </t>
  </si>
  <si>
    <t xml:space="preserve">Giorni di lavoro </t>
  </si>
  <si>
    <t>Ore di lavoro settimanali</t>
  </si>
  <si>
    <t>Tempo di lavoro annuo</t>
  </si>
  <si>
    <t xml:space="preserve">Giorni all'anno </t>
  </si>
  <si>
    <t xml:space="preserve">Giorni di riposo </t>
  </si>
  <si>
    <t>Giorni festivi ufficiali</t>
  </si>
  <si>
    <t>valori individuale</t>
  </si>
  <si>
    <t>Malattia / infortunio / servizio militare / assenze retribuite</t>
  </si>
  <si>
    <t>Perfezionamento e aggiornamento</t>
  </si>
  <si>
    <t>Vitto</t>
  </si>
  <si>
    <t>Pulizia</t>
  </si>
  <si>
    <t>Biancheria</t>
  </si>
  <si>
    <t>Vitto / Pulizia</t>
  </si>
  <si>
    <t>Pulizia / Biancheria</t>
  </si>
  <si>
    <t>Vitto / Pulizia / Biancheria</t>
  </si>
  <si>
    <t xml:space="preserve">  Il personale infermieristico e di assistenza fornisce i seguenti servizi al centro di costo
  alberghiero/pensione</t>
  </si>
  <si>
    <t>Passo 1</t>
  </si>
  <si>
    <t>Passo 2</t>
  </si>
  <si>
    <t>Determinazione dell'orario di lavoro annuale specifico dell'azienda</t>
  </si>
  <si>
    <t>Il tempo di lavoro annuale netto è preso in considerazione nel foglio di calcolo</t>
  </si>
  <si>
    <r>
      <t xml:space="preserve">Deduzione dell'eventuale tempo di cambiamento dall'orario di lavoro annuale, </t>
    </r>
    <r>
      <rPr>
        <b/>
        <sz val="10"/>
        <color theme="1"/>
        <rFont val="Arial"/>
        <family val="2"/>
      </rPr>
      <t>se necessario</t>
    </r>
  </si>
  <si>
    <t>Vitto / Biancheria</t>
  </si>
  <si>
    <t>nessuno</t>
  </si>
  <si>
    <r>
      <rPr>
        <b/>
        <sz val="12"/>
        <rFont val="Arial"/>
        <family val="2"/>
      </rPr>
      <t>Totale organico attuale cura &amp; assistenza</t>
    </r>
  </si>
  <si>
    <t>Totale personale di d'attivazione</t>
  </si>
  <si>
    <r>
      <t>Personale ausiliario
attivazione</t>
    </r>
    <r>
      <rPr>
        <sz val="10"/>
        <color indexed="10"/>
        <rFont val="Arial"/>
        <family val="2"/>
      </rPr>
      <t xml:space="preserve"> </t>
    </r>
    <r>
      <rPr>
        <b/>
        <sz val="10"/>
        <rFont val="Arial"/>
        <family val="2"/>
      </rPr>
      <t>(definire funzione)</t>
    </r>
  </si>
  <si>
    <t>Specialista d'attivazione</t>
  </si>
  <si>
    <t>Personale di attivazione</t>
  </si>
  <si>
    <r>
      <rPr>
        <b/>
        <sz val="10"/>
        <rFont val="Arial"/>
        <family val="2"/>
      </rPr>
      <t>Totale personale ausiliario cure</t>
    </r>
  </si>
  <si>
    <t>Detrazione delle prestazioni di  cura e d'assistenza spitex</t>
  </si>
  <si>
    <r>
      <t xml:space="preserve">Studenti maturità professionale
</t>
    </r>
    <r>
      <rPr>
        <sz val="9"/>
        <rFont val="Arial"/>
        <family val="2"/>
      </rPr>
      <t xml:space="preserve"> &gt; ponderazione 30%</t>
    </r>
  </si>
  <si>
    <r>
      <t xml:space="preserve">Apprendista </t>
    </r>
    <r>
      <rPr>
        <b/>
        <sz val="10"/>
        <rFont val="Arial"/>
        <family val="2"/>
      </rPr>
      <t xml:space="preserve">OSS </t>
    </r>
    <r>
      <rPr>
        <sz val="10"/>
        <rFont val="Arial"/>
        <family val="2"/>
      </rPr>
      <t xml:space="preserve">1°&amp;2° anno
Apprendista </t>
    </r>
    <r>
      <rPr>
        <b/>
        <sz val="10"/>
        <rFont val="Arial"/>
        <family val="2"/>
      </rPr>
      <t>OSA</t>
    </r>
    <r>
      <rPr>
        <sz val="10"/>
        <rFont val="Arial"/>
        <family val="2"/>
      </rPr>
      <t xml:space="preserve"> 1°-3° anno
Apprendista </t>
    </r>
    <r>
      <rPr>
        <b/>
        <sz val="10"/>
        <rFont val="Arial"/>
        <family val="2"/>
      </rPr>
      <t xml:space="preserve">ACSS, </t>
    </r>
    <r>
      <rPr>
        <sz val="10"/>
        <rFont val="Arial"/>
        <family val="2"/>
      </rPr>
      <t xml:space="preserve">1°&amp;2° anno
</t>
    </r>
    <r>
      <rPr>
        <sz val="9"/>
        <rFont val="Arial"/>
        <family val="2"/>
      </rPr>
      <t xml:space="preserve"> &gt; ponderazione 30%</t>
    </r>
  </si>
  <si>
    <r>
      <t xml:space="preserve">OSA
assistente alle persone anziane
</t>
    </r>
    <r>
      <rPr>
        <b/>
        <sz val="9"/>
        <rFont val="Arial"/>
        <family val="2"/>
      </rPr>
      <t>&gt; senza moduli complementari</t>
    </r>
  </si>
  <si>
    <t>Personale ausiliario cure</t>
  </si>
  <si>
    <t>Totale personale di cura specializzato (almeno il 510%)</t>
  </si>
  <si>
    <t>Totale personale infermieristico</t>
  </si>
  <si>
    <r>
      <t xml:space="preserve">Apprendista OSS </t>
    </r>
    <r>
      <rPr>
        <b/>
        <sz val="10"/>
        <rFont val="Arial"/>
        <family val="2"/>
      </rPr>
      <t>3° anno</t>
    </r>
    <r>
      <rPr>
        <sz val="10"/>
        <rFont val="Arial"/>
        <family val="2"/>
      </rPr>
      <t xml:space="preserve">
</t>
    </r>
    <r>
      <rPr>
        <sz val="9"/>
        <rFont val="Arial"/>
        <family val="2"/>
      </rPr>
      <t xml:space="preserve"> &gt; ponderazione 30%</t>
    </r>
  </si>
  <si>
    <t>CC CRS</t>
  </si>
  <si>
    <t>Assistente specializzato/a in cure di lungodegenza AFC
LD I Geriatria</t>
  </si>
  <si>
    <t>Personale infermieristico</t>
  </si>
  <si>
    <t>LD I  (con diploma svizzero)</t>
  </si>
  <si>
    <t>no</t>
  </si>
  <si>
    <r>
      <rPr>
        <b/>
        <sz val="11"/>
        <rFont val="Arial"/>
        <family val="2"/>
      </rPr>
      <t>Infermieri diplomati SSS/SUP</t>
    </r>
    <r>
      <rPr>
        <sz val="10"/>
        <rFont val="Arial"/>
        <family val="2"/>
      </rPr>
      <t xml:space="preserve">
</t>
    </r>
    <r>
      <rPr>
        <sz val="8"/>
        <rFont val="Arial"/>
        <family val="2"/>
      </rPr>
      <t xml:space="preserve">almeno il </t>
    </r>
    <r>
      <rPr>
        <b/>
        <sz val="8"/>
        <rFont val="Arial"/>
        <family val="2"/>
      </rPr>
      <t>15%</t>
    </r>
    <r>
      <rPr>
        <sz val="8"/>
        <rFont val="Arial"/>
        <family val="2"/>
      </rPr>
      <t xml:space="preserve"> del personale ideale di cura e assistenza</t>
    </r>
  </si>
  <si>
    <r>
      <t xml:space="preserve">Personale di cura specializzato
</t>
    </r>
    <r>
      <rPr>
        <sz val="10"/>
        <rFont val="Arial"/>
        <family val="2"/>
      </rPr>
      <t>almeno il 40 % del personale ideale di cura e assistenza</t>
    </r>
  </si>
  <si>
    <r>
      <rPr>
        <b/>
        <sz val="10"/>
        <rFont val="Arial"/>
        <family val="2"/>
      </rPr>
      <t>Responsabile della formazione / funzioni dirigenziali</t>
    </r>
    <r>
      <rPr>
        <sz val="10"/>
        <rFont val="Arial"/>
        <family val="2"/>
      </rPr>
      <t xml:space="preserve">
</t>
    </r>
    <r>
      <rPr>
        <sz val="9"/>
        <rFont val="Arial"/>
        <family val="2"/>
      </rPr>
      <t>(non conta nell'organico attuale)</t>
    </r>
  </si>
  <si>
    <r>
      <rPr>
        <b/>
        <sz val="10"/>
        <rFont val="Arial"/>
        <family val="2"/>
      </rPr>
      <t>Responsabile del settore cure</t>
    </r>
    <r>
      <rPr>
        <b/>
        <sz val="9"/>
        <rFont val="Arial"/>
        <family val="2"/>
      </rPr>
      <t xml:space="preserve"> </t>
    </r>
    <r>
      <rPr>
        <sz val="9"/>
        <rFont val="Arial"/>
        <family val="2"/>
      </rPr>
      <t>(solo funzione direttiva; non conta nell'organico attuale)</t>
    </r>
  </si>
  <si>
    <t>Percentuale d'impiego</t>
  </si>
  <si>
    <t>Volume d'impiego</t>
  </si>
  <si>
    <r>
      <t xml:space="preserve">Elenco collaboratori
</t>
    </r>
    <r>
      <rPr>
        <sz val="10"/>
        <rFont val="Arial"/>
        <family val="2"/>
      </rPr>
      <t>(cognome, nome)</t>
    </r>
  </si>
  <si>
    <r>
      <rPr>
        <b/>
        <sz val="11"/>
        <rFont val="Arial"/>
        <family val="2"/>
      </rPr>
      <t>Qualifica</t>
    </r>
  </si>
  <si>
    <r>
      <rPr>
        <b/>
        <sz val="14"/>
        <rFont val="Arial"/>
        <family val="2"/>
      </rPr>
      <t>Istituto:</t>
    </r>
  </si>
  <si>
    <r>
      <t xml:space="preserve">Organico attuale
</t>
    </r>
    <r>
      <rPr>
        <sz val="10"/>
        <rFont val="Arial"/>
        <family val="2"/>
      </rPr>
      <t>per favore compilare solo i campi in giallo</t>
    </r>
  </si>
  <si>
    <t>si</t>
  </si>
  <si>
    <r>
      <rPr>
        <b/>
        <sz val="10"/>
        <rFont val="Arial"/>
        <family val="2"/>
      </rPr>
      <t>Studenti</t>
    </r>
    <r>
      <rPr>
        <sz val="10"/>
        <rFont val="Arial"/>
        <family val="2"/>
      </rPr>
      <t xml:space="preserve"> SSS: </t>
    </r>
    <r>
      <rPr>
        <b/>
        <sz val="10"/>
        <rFont val="Arial"/>
        <family val="2"/>
      </rPr>
      <t>con</t>
    </r>
    <r>
      <rPr>
        <sz val="10"/>
        <rFont val="Arial"/>
        <family val="2"/>
      </rPr>
      <t xml:space="preserve"> formazione preliminare </t>
    </r>
    <r>
      <rPr>
        <b/>
        <sz val="10"/>
        <rFont val="Arial"/>
        <family val="2"/>
      </rPr>
      <t>OSS 1° - 4°</t>
    </r>
    <r>
      <rPr>
        <sz val="10"/>
        <rFont val="Arial"/>
        <family val="2"/>
      </rPr>
      <t xml:space="preserve"> stage, senza formazione preliminare </t>
    </r>
    <r>
      <rPr>
        <b/>
        <sz val="10"/>
        <rFont val="Arial"/>
        <family val="2"/>
      </rPr>
      <t>OSS 3° &amp; 4°</t>
    </r>
    <r>
      <rPr>
        <sz val="10"/>
        <rFont val="Arial"/>
        <family val="2"/>
      </rPr>
      <t xml:space="preserve"> stage</t>
    </r>
  </si>
  <si>
    <r>
      <t xml:space="preserve">Studenti SSS
senza formazione preliminare </t>
    </r>
    <r>
      <rPr>
        <b/>
        <sz val="10"/>
        <rFont val="Arial"/>
        <family val="2"/>
      </rPr>
      <t>OSS 1° - 3°</t>
    </r>
    <r>
      <rPr>
        <sz val="10"/>
        <rFont val="Arial"/>
        <family val="2"/>
      </rPr>
      <t xml:space="preserve"> stage</t>
    </r>
  </si>
  <si>
    <r>
      <t xml:space="preserve">Studenti SSS
</t>
    </r>
    <r>
      <rPr>
        <b/>
        <sz val="10"/>
        <rFont val="Arial"/>
        <family val="2"/>
      </rPr>
      <t xml:space="preserve">con </t>
    </r>
    <r>
      <rPr>
        <sz val="10"/>
        <rFont val="Arial"/>
        <family val="2"/>
      </rPr>
      <t xml:space="preserve">formazione preliminare </t>
    </r>
    <r>
      <rPr>
        <b/>
        <sz val="10"/>
        <rFont val="Arial"/>
        <family val="2"/>
      </rPr>
      <t xml:space="preserve">OSS 1° &amp; 2° </t>
    </r>
    <r>
      <rPr>
        <sz val="10"/>
        <rFont val="Arial"/>
        <family val="2"/>
      </rPr>
      <t>stage</t>
    </r>
  </si>
  <si>
    <t>Giorni di vacanza (in media)</t>
  </si>
  <si>
    <t xml:space="preserve">Infermiera diplomata/infermiere diplomato SSS/SUP </t>
  </si>
  <si>
    <r>
      <rPr>
        <i/>
        <sz val="10"/>
        <rFont val="Wingdings"/>
        <charset val="2"/>
      </rPr>
      <t>è</t>
    </r>
    <r>
      <rPr>
        <i/>
        <sz val="10"/>
        <rFont val="Arial"/>
        <family val="2"/>
      </rPr>
      <t xml:space="preserve"> E disponibile 24 su 24 ore un infermiera diplomata/un infermiere diplomato SSS/SUP fisicamente o per telefono</t>
    </r>
  </si>
  <si>
    <t>OSS
Assistente geriatrica/geriatrico (3 anni)</t>
  </si>
  <si>
    <r>
      <t xml:space="preserve">Assistente alle persone anziane, OSA,  infermiere di cure a domicilio
 </t>
    </r>
    <r>
      <rPr>
        <b/>
        <sz val="9"/>
        <rFont val="Arial"/>
        <family val="2"/>
      </rPr>
      <t>&gt; con i modi complementari</t>
    </r>
  </si>
  <si>
    <t>Detrazione delle prestazioni di  cura e d'assistenza spitex (appartamenti per anziani)</t>
  </si>
  <si>
    <r>
      <t xml:space="preserve">Addetta/Addetto alle cure sociosanitarie CFP, infermiere di cure a domicilio, Assistente domiciliare
</t>
    </r>
    <r>
      <rPr>
        <b/>
        <sz val="9"/>
        <rFont val="Arial"/>
        <family val="2"/>
      </rPr>
      <t>&gt; senza moduli complementari</t>
    </r>
  </si>
  <si>
    <t>Collaboratrice sanitaria/collaboratore sanitario CRS oppure secondo l'elenco OdASanté</t>
  </si>
  <si>
    <t>Collaboratrice sanitaria/collaboratore sanitario senza certificato CRS (massimo due anni - vedi spiegazioni)</t>
  </si>
  <si>
    <t>Practicante, Servizio civile</t>
  </si>
  <si>
    <t>Detrazione delle prestazioni di cura e d'assistenza spitex (appartamenti per anziani)</t>
  </si>
  <si>
    <t>Totale personale infermiere diplomate/infermieri diplomati SSS/SUP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</si>
</sst>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0"/>
    <numFmt numFmtId="165" formatCode="_ * #,##0_ ;_ * \-#,##0_ ;_ * &quot;-&quot;??_ ;_ @_ "/>
    <numFmt numFmtId="166" formatCode="#,##0__;"/>
    <numFmt numFmtId="167" formatCode="#,##0.00__;"/>
    <numFmt numFmtId="168" formatCode="#,##0.00__;\-#,##0.00__"/>
    <numFmt numFmtId="169" formatCode="#,##0%"/>
    <numFmt numFmtId="170" formatCode="#,##0.0__;"/>
    <numFmt numFmtId="171" formatCode="0&quot;  Min./ Tag&quot;"/>
    <numFmt numFmtId="172" formatCode="0.0000"/>
    <numFmt numFmtId="173" formatCode="\(0%\)"/>
    <numFmt numFmtId="174" formatCode="0.0000000000000%"/>
    <numFmt numFmtId="175" formatCode="0.0&quot; Min./Tag/Bewohner&quot;"/>
  </numFmts>
  <fonts count="41">
    <font>
      <sz val="11"/>
      <name val="Arial"/>
    </font>
    <font>
      <sz val="11"/>
      <color theme="1"/>
      <name val="Calibri"/>
      <family val="2"/>
      <scheme val="minor"/>
    </font>
    <font>
      <sz val="11"/>
      <name val="Arial"/>
      <family val="2"/>
    </font>
    <font>
      <b/>
      <sz val="16"/>
      <name val="Arial"/>
      <family val="2"/>
    </font>
    <font>
      <b/>
      <sz val="14"/>
      <name val="Arial"/>
      <family val="2"/>
    </font>
    <font>
      <b/>
      <sz val="11"/>
      <name val="Arial"/>
      <family val="2"/>
    </font>
    <font>
      <b/>
      <sz val="10"/>
      <name val="Arial"/>
      <family val="2"/>
    </font>
    <font>
      <b/>
      <sz val="12"/>
      <name val="Arial"/>
      <family val="2"/>
    </font>
    <font>
      <vertAlign val="superscript"/>
      <sz val="20"/>
      <name val="Arial"/>
      <family val="2"/>
    </font>
    <font>
      <sz val="10"/>
      <name val="Arial"/>
      <family val="2"/>
    </font>
    <font>
      <sz val="12"/>
      <name val="Arial"/>
      <family val="2"/>
    </font>
    <font>
      <b/>
      <sz val="18"/>
      <name val="Arial"/>
      <family val="2"/>
    </font>
    <font>
      <sz val="9"/>
      <name val="Arial"/>
      <family val="2"/>
    </font>
    <font>
      <b/>
      <sz val="7"/>
      <name val="Arial"/>
      <family val="2"/>
    </font>
    <font>
      <sz val="8"/>
      <name val="Arial"/>
      <family val="2"/>
    </font>
    <font>
      <sz val="6"/>
      <name val="Arial"/>
      <family val="2"/>
    </font>
    <font>
      <b/>
      <sz val="8"/>
      <name val="Arial"/>
      <family val="2"/>
    </font>
    <font>
      <i/>
      <sz val="10"/>
      <name val="Arial"/>
      <family val="2"/>
    </font>
    <font>
      <i/>
      <sz val="10"/>
      <name val="Wingdings"/>
      <charset val="2"/>
    </font>
    <font>
      <sz val="10"/>
      <color indexed="81"/>
      <name val="Arial"/>
      <family val="2"/>
    </font>
    <font>
      <sz val="14"/>
      <name val="Wingdings 3"/>
      <family val="1"/>
      <charset val="2"/>
    </font>
    <font>
      <sz val="10"/>
      <color theme="0"/>
      <name val="Arial"/>
      <family val="2"/>
    </font>
    <font>
      <sz val="10"/>
      <color rgb="FFFFC000"/>
      <name val="Arial"/>
      <family val="2"/>
    </font>
    <font>
      <sz val="10"/>
      <color rgb="FFFFFF00"/>
      <name val="Arial"/>
      <family val="2"/>
    </font>
    <font>
      <sz val="10"/>
      <color theme="0" tint="-0.14999847407452621"/>
      <name val="Arial"/>
      <family val="2"/>
    </font>
    <font>
      <i/>
      <sz val="10"/>
      <color theme="1" tint="0.499984740745262"/>
      <name val="Arial"/>
      <family val="2"/>
    </font>
    <font>
      <sz val="10"/>
      <color theme="1"/>
      <name val="Arial"/>
      <family val="2"/>
    </font>
    <font>
      <b/>
      <sz val="10"/>
      <color theme="1"/>
      <name val="Arial"/>
      <family val="2"/>
    </font>
    <font>
      <b/>
      <sz val="18"/>
      <color theme="1"/>
      <name val="Arial"/>
      <family val="2"/>
    </font>
    <font>
      <sz val="12"/>
      <color rgb="FF92D050"/>
      <name val="Wingdings"/>
      <charset val="2"/>
    </font>
    <font>
      <sz val="11"/>
      <color rgb="FF000000"/>
      <name val="Verdana"/>
      <family val="2"/>
    </font>
    <font>
      <sz val="11"/>
      <color indexed="81"/>
      <name val="Consolas"/>
      <family val="3"/>
    </font>
    <font>
      <sz val="10"/>
      <color theme="0" tint="-0.34998626667073579"/>
      <name val="Arial"/>
      <family val="2"/>
    </font>
    <font>
      <i/>
      <sz val="10"/>
      <color theme="0" tint="-0.499984740745262"/>
      <name val="Arial"/>
      <family val="2"/>
    </font>
    <font>
      <sz val="9"/>
      <color theme="0" tint="-0.499984740745262"/>
      <name val="Arial"/>
      <family val="2"/>
    </font>
    <font>
      <i/>
      <sz val="9"/>
      <color theme="0" tint="-0.499984740745262"/>
      <name val="Arial"/>
      <family val="2"/>
    </font>
    <font>
      <sz val="9"/>
      <color theme="0"/>
      <name val="Arial"/>
      <family val="2"/>
    </font>
    <font>
      <sz val="10"/>
      <color indexed="10"/>
      <name val="Arial"/>
      <family val="2"/>
    </font>
    <font>
      <b/>
      <sz val="9"/>
      <name val="Arial"/>
      <family val="2"/>
    </font>
    <font>
      <i/>
      <sz val="10"/>
      <color rgb="FFFF0000"/>
      <name val="Arial"/>
      <family val="2"/>
    </font>
    <font>
      <i/>
      <sz val="10"/>
      <name val="Arial"/>
      <family val="2"/>
      <charset val="2"/>
    </font>
  </fonts>
  <fills count="1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47"/>
        <bgColor indexed="64"/>
      </patternFill>
    </fill>
    <fill>
      <patternFill patternType="solid">
        <fgColor indexed="51"/>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407">
    <xf numFmtId="0" fontId="0" fillId="0" borderId="0" xfId="0"/>
    <xf numFmtId="0" fontId="9" fillId="0" borderId="0" xfId="0" applyFont="1"/>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9" fillId="2" borderId="1" xfId="0" applyFont="1" applyFill="1" applyBorder="1" applyAlignment="1" applyProtection="1">
      <alignment horizontal="left" vertical="center" wrapText="1"/>
      <protection locked="0"/>
    </xf>
    <xf numFmtId="9" fontId="9" fillId="2" borderId="1" xfId="2" applyFont="1" applyFill="1" applyBorder="1" applyAlignment="1" applyProtection="1">
      <alignment vertical="center" wrapText="1"/>
      <protection locked="0"/>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9" fontId="9" fillId="2" borderId="2" xfId="2" applyFont="1" applyFill="1" applyBorder="1" applyAlignment="1" applyProtection="1">
      <alignment vertical="center" wrapText="1"/>
      <protection locked="0"/>
    </xf>
    <xf numFmtId="9" fontId="9" fillId="2" borderId="3" xfId="2" applyFont="1" applyFill="1" applyBorder="1" applyAlignment="1" applyProtection="1">
      <alignment vertical="center" wrapText="1"/>
      <protection locked="0"/>
    </xf>
    <xf numFmtId="0" fontId="9" fillId="2" borderId="4" xfId="0" applyFont="1" applyFill="1" applyBorder="1" applyAlignment="1" applyProtection="1">
      <alignment horizontal="left" vertical="center" wrapText="1"/>
      <protection locked="0"/>
    </xf>
    <xf numFmtId="9" fontId="9" fillId="2" borderId="4" xfId="2" applyFont="1" applyFill="1" applyBorder="1" applyAlignment="1" applyProtection="1">
      <alignment vertical="center" wrapText="1"/>
      <protection locked="0"/>
    </xf>
    <xf numFmtId="0" fontId="3" fillId="0" borderId="0" xfId="3" applyFont="1"/>
    <xf numFmtId="0" fontId="8" fillId="0" borderId="0" xfId="3" applyFont="1" applyBorder="1" applyAlignment="1">
      <alignment horizontal="center"/>
    </xf>
    <xf numFmtId="0" fontId="2" fillId="0" borderId="0" xfId="3"/>
    <xf numFmtId="0" fontId="4" fillId="0" borderId="0" xfId="3" applyFont="1"/>
    <xf numFmtId="0" fontId="5" fillId="0" borderId="0" xfId="3" applyFont="1" applyFill="1" applyBorder="1" applyAlignment="1">
      <alignment horizontal="right" vertical="center"/>
    </xf>
    <xf numFmtId="0" fontId="6" fillId="0" borderId="0" xfId="3" applyFont="1" applyAlignment="1">
      <alignment horizontal="right" vertical="center"/>
    </xf>
    <xf numFmtId="0" fontId="5" fillId="0" borderId="0" xfId="3" applyFont="1" applyAlignment="1">
      <alignment vertical="center"/>
    </xf>
    <xf numFmtId="166" fontId="9" fillId="2" borderId="5" xfId="3" applyNumberFormat="1" applyFont="1" applyFill="1" applyBorder="1" applyAlignment="1" applyProtection="1">
      <alignment vertical="center"/>
      <protection locked="0"/>
    </xf>
    <xf numFmtId="0" fontId="2" fillId="0" borderId="0" xfId="3" applyFill="1" applyBorder="1"/>
    <xf numFmtId="0" fontId="2" fillId="0" borderId="0" xfId="3" applyFill="1"/>
    <xf numFmtId="0" fontId="2" fillId="2" borderId="0" xfId="3" applyFill="1"/>
    <xf numFmtId="0" fontId="2" fillId="3" borderId="0" xfId="3" applyFill="1"/>
    <xf numFmtId="0" fontId="2" fillId="4" borderId="0" xfId="3" applyFill="1"/>
    <xf numFmtId="0" fontId="2" fillId="5" borderId="0" xfId="3" applyFill="1"/>
    <xf numFmtId="0" fontId="2" fillId="6" borderId="0" xfId="3" applyFill="1"/>
    <xf numFmtId="2" fontId="2" fillId="0" borderId="0" xfId="3" applyNumberFormat="1" applyFill="1" applyBorder="1"/>
    <xf numFmtId="164" fontId="5" fillId="0" borderId="0" xfId="3" applyNumberFormat="1" applyFont="1" applyFill="1" applyBorder="1"/>
    <xf numFmtId="164" fontId="2" fillId="0" borderId="0" xfId="3" applyNumberFormat="1" applyFill="1"/>
    <xf numFmtId="0" fontId="5" fillId="0" borderId="0" xfId="3" applyFont="1" applyFill="1"/>
    <xf numFmtId="0" fontId="5" fillId="0" borderId="0" xfId="3" applyFont="1"/>
    <xf numFmtId="0" fontId="2" fillId="0" borderId="0" xfId="3" applyFill="1" applyAlignment="1">
      <alignment vertical="center"/>
    </xf>
    <xf numFmtId="0" fontId="2" fillId="4" borderId="0" xfId="3" applyFill="1" applyAlignment="1">
      <alignment vertical="center"/>
    </xf>
    <xf numFmtId="0" fontId="5" fillId="2" borderId="0" xfId="3" applyFont="1" applyFill="1"/>
    <xf numFmtId="2" fontId="2" fillId="0" borderId="0" xfId="3" applyNumberFormat="1" applyFill="1"/>
    <xf numFmtId="164" fontId="5" fillId="0" borderId="0" xfId="3" applyNumberFormat="1" applyFont="1" applyFill="1"/>
    <xf numFmtId="0" fontId="5" fillId="7" borderId="0" xfId="3" applyFont="1" applyFill="1"/>
    <xf numFmtId="0" fontId="3" fillId="0" borderId="0" xfId="3" applyFont="1" applyFill="1"/>
    <xf numFmtId="0" fontId="4" fillId="0" borderId="0" xfId="3" applyFont="1" applyFill="1"/>
    <xf numFmtId="0" fontId="5" fillId="0" borderId="0" xfId="3" applyFont="1" applyFill="1" applyAlignment="1">
      <alignment vertical="center"/>
    </xf>
    <xf numFmtId="0" fontId="9" fillId="0" borderId="0" xfId="3" applyFont="1"/>
    <xf numFmtId="0" fontId="9" fillId="0" borderId="0" xfId="3" applyFont="1" applyFill="1"/>
    <xf numFmtId="0" fontId="2" fillId="0" borderId="0" xfId="3" applyFill="1" applyAlignment="1" applyProtection="1">
      <alignment horizontal="center"/>
      <protection locked="0"/>
    </xf>
    <xf numFmtId="0" fontId="7" fillId="0" borderId="5" xfId="3" applyFont="1" applyBorder="1" applyAlignment="1" applyProtection="1">
      <alignment horizontal="right"/>
    </xf>
    <xf numFmtId="14" fontId="7" fillId="0" borderId="6" xfId="3" applyNumberFormat="1" applyFont="1" applyBorder="1" applyAlignment="1" applyProtection="1"/>
    <xf numFmtId="0" fontId="2" fillId="0" borderId="0" xfId="3" applyAlignment="1" applyProtection="1">
      <alignment vertical="center"/>
    </xf>
    <xf numFmtId="0" fontId="2" fillId="0" borderId="0" xfId="3" applyBorder="1" applyAlignment="1" applyProtection="1">
      <alignment vertical="center"/>
    </xf>
    <xf numFmtId="0" fontId="9" fillId="8" borderId="7" xfId="3" applyFont="1" applyFill="1" applyBorder="1" applyAlignment="1" applyProtection="1">
      <alignment vertical="center"/>
    </xf>
    <xf numFmtId="0" fontId="9" fillId="3" borderId="7" xfId="3" applyFont="1" applyFill="1" applyBorder="1" applyAlignment="1" applyProtection="1">
      <alignment vertical="center"/>
    </xf>
    <xf numFmtId="0" fontId="9" fillId="0" borderId="7" xfId="3" applyFont="1" applyFill="1" applyBorder="1" applyAlignment="1" applyProtection="1">
      <alignment vertical="center"/>
    </xf>
    <xf numFmtId="0" fontId="9" fillId="0" borderId="8" xfId="3" applyFont="1" applyFill="1" applyBorder="1" applyAlignment="1" applyProtection="1">
      <alignment vertical="center"/>
    </xf>
    <xf numFmtId="166" fontId="9" fillId="0" borderId="5" xfId="3" applyNumberFormat="1" applyFont="1" applyFill="1" applyBorder="1" applyAlignment="1" applyProtection="1">
      <alignment vertical="center"/>
    </xf>
    <xf numFmtId="0" fontId="6" fillId="9" borderId="7" xfId="3" applyFont="1" applyFill="1" applyBorder="1" applyAlignment="1" applyProtection="1">
      <alignment vertical="center"/>
    </xf>
    <xf numFmtId="0" fontId="6" fillId="9" borderId="8" xfId="3" applyFont="1" applyFill="1" applyBorder="1" applyAlignment="1" applyProtection="1">
      <alignment vertical="center"/>
    </xf>
    <xf numFmtId="0" fontId="9" fillId="0" borderId="7" xfId="3" applyFont="1" applyBorder="1" applyAlignment="1" applyProtection="1">
      <alignment vertical="center"/>
    </xf>
    <xf numFmtId="0" fontId="9" fillId="0" borderId="8" xfId="3" applyFont="1" applyBorder="1" applyAlignment="1" applyProtection="1">
      <alignment vertical="center"/>
    </xf>
    <xf numFmtId="0" fontId="6" fillId="0" borderId="7" xfId="3" applyFont="1" applyFill="1" applyBorder="1" applyAlignment="1" applyProtection="1">
      <alignment vertical="center"/>
    </xf>
    <xf numFmtId="0" fontId="6" fillId="0" borderId="5" xfId="3" applyFont="1" applyFill="1" applyBorder="1" applyAlignment="1" applyProtection="1">
      <alignment horizontal="center" vertical="center"/>
    </xf>
    <xf numFmtId="0" fontId="6" fillId="0" borderId="7" xfId="3" applyFont="1" applyBorder="1" applyAlignment="1" applyProtection="1">
      <alignment vertical="center"/>
    </xf>
    <xf numFmtId="166" fontId="9" fillId="0" borderId="5" xfId="1" applyNumberFormat="1" applyFont="1" applyFill="1" applyBorder="1" applyAlignment="1" applyProtection="1">
      <alignment vertical="center"/>
    </xf>
    <xf numFmtId="166" fontId="6" fillId="0" borderId="5" xfId="1" applyNumberFormat="1" applyFont="1" applyBorder="1" applyAlignment="1" applyProtection="1">
      <alignment vertical="center"/>
    </xf>
    <xf numFmtId="0" fontId="9" fillId="0" borderId="5" xfId="3" applyFont="1" applyBorder="1" applyAlignment="1" applyProtection="1">
      <alignment vertical="center"/>
    </xf>
    <xf numFmtId="167" fontId="6" fillId="0" borderId="5" xfId="3" applyNumberFormat="1" applyFont="1" applyBorder="1" applyAlignment="1" applyProtection="1">
      <alignment vertical="center"/>
    </xf>
    <xf numFmtId="167" fontId="9" fillId="0" borderId="5" xfId="3" applyNumberFormat="1" applyFont="1" applyBorder="1" applyAlignment="1" applyProtection="1">
      <alignment vertical="center"/>
    </xf>
    <xf numFmtId="2" fontId="9" fillId="0" borderId="8" xfId="3" applyNumberFormat="1" applyFont="1" applyBorder="1" applyAlignment="1" applyProtection="1">
      <alignment vertical="center"/>
    </xf>
    <xf numFmtId="167" fontId="6" fillId="9" borderId="5" xfId="3" applyNumberFormat="1" applyFont="1" applyFill="1" applyBorder="1" applyAlignment="1" applyProtection="1">
      <alignment vertical="center"/>
    </xf>
    <xf numFmtId="168" fontId="6" fillId="9" borderId="5" xfId="3" applyNumberFormat="1" applyFont="1" applyFill="1" applyBorder="1" applyAlignment="1" applyProtection="1">
      <alignment vertical="center"/>
    </xf>
    <xf numFmtId="0" fontId="9" fillId="0" borderId="9" xfId="3" applyFont="1" applyBorder="1" applyAlignment="1" applyProtection="1">
      <alignment vertical="center"/>
    </xf>
    <xf numFmtId="0" fontId="9" fillId="0" borderId="0" xfId="3" applyFont="1" applyBorder="1" applyAlignment="1" applyProtection="1">
      <alignment vertical="center"/>
    </xf>
    <xf numFmtId="0" fontId="9" fillId="0" borderId="10" xfId="3" applyFont="1" applyBorder="1" applyProtection="1"/>
    <xf numFmtId="0" fontId="9" fillId="0" borderId="9" xfId="3" applyFont="1" applyBorder="1" applyProtection="1"/>
    <xf numFmtId="10" fontId="9" fillId="0" borderId="11" xfId="2" applyNumberFormat="1" applyFont="1" applyBorder="1" applyProtection="1"/>
    <xf numFmtId="0" fontId="9" fillId="0" borderId="12" xfId="3" applyFont="1" applyBorder="1" applyProtection="1"/>
    <xf numFmtId="0" fontId="9" fillId="0" borderId="0" xfId="3" applyFont="1" applyBorder="1" applyProtection="1"/>
    <xf numFmtId="10" fontId="9" fillId="0" borderId="13" xfId="2" applyNumberFormat="1" applyFont="1" applyBorder="1" applyProtection="1"/>
    <xf numFmtId="0" fontId="9" fillId="0" borderId="0" xfId="0" applyFont="1" applyAlignment="1" applyProtection="1">
      <alignment vertical="center"/>
    </xf>
    <xf numFmtId="0" fontId="7" fillId="0" borderId="5" xfId="0" applyFont="1" applyBorder="1" applyAlignment="1" applyProtection="1">
      <alignment horizontal="right" vertical="center"/>
    </xf>
    <xf numFmtId="0" fontId="7" fillId="0" borderId="0" xfId="0" applyFont="1" applyAlignment="1" applyProtection="1">
      <alignment horizontal="right" vertical="center"/>
    </xf>
    <xf numFmtId="14" fontId="7" fillId="0" borderId="0" xfId="0" applyNumberFormat="1" applyFont="1" applyFill="1" applyAlignment="1" applyProtection="1">
      <alignment vertical="center"/>
    </xf>
    <xf numFmtId="0" fontId="5" fillId="0" borderId="14" xfId="0" applyFont="1" applyBorder="1" applyAlignment="1" applyProtection="1">
      <alignment horizontal="center" vertical="top" wrapText="1"/>
    </xf>
    <xf numFmtId="0" fontId="6" fillId="0" borderId="17" xfId="0" applyFont="1" applyBorder="1" applyAlignment="1" applyProtection="1">
      <alignment horizontal="right" vertical="center"/>
    </xf>
    <xf numFmtId="169" fontId="6" fillId="0" borderId="18" xfId="2" applyNumberFormat="1" applyFont="1" applyBorder="1" applyAlignment="1" applyProtection="1">
      <alignment horizontal="center" vertical="center"/>
    </xf>
    <xf numFmtId="0" fontId="6" fillId="0" borderId="19" xfId="0" applyFont="1" applyBorder="1" applyAlignment="1" applyProtection="1">
      <alignment horizontal="right" vertical="center" wrapText="1"/>
    </xf>
    <xf numFmtId="0" fontId="6" fillId="0" borderId="20" xfId="0" applyFont="1" applyBorder="1" applyAlignment="1" applyProtection="1">
      <alignment horizontal="right" vertical="center"/>
    </xf>
    <xf numFmtId="169" fontId="6" fillId="0" borderId="21" xfId="2" applyNumberFormat="1" applyFont="1" applyBorder="1" applyAlignment="1" applyProtection="1">
      <alignment horizontal="center" vertical="center"/>
    </xf>
    <xf numFmtId="0" fontId="22" fillId="8" borderId="8" xfId="3" applyFont="1" applyFill="1" applyBorder="1" applyAlignment="1" applyProtection="1">
      <alignment vertical="center"/>
    </xf>
    <xf numFmtId="0" fontId="23" fillId="3" borderId="8" xfId="3" applyFont="1" applyFill="1" applyBorder="1" applyAlignment="1" applyProtection="1">
      <alignment vertical="center"/>
    </xf>
    <xf numFmtId="0" fontId="9" fillId="2" borderId="22" xfId="0" applyFont="1" applyFill="1" applyBorder="1" applyAlignment="1" applyProtection="1">
      <alignment horizontal="left" vertical="center" wrapText="1"/>
      <protection locked="0"/>
    </xf>
    <xf numFmtId="9" fontId="9" fillId="2" borderId="22" xfId="2" applyFont="1" applyFill="1" applyBorder="1" applyAlignment="1" applyProtection="1">
      <alignment vertical="center" wrapText="1"/>
      <protection locked="0"/>
    </xf>
    <xf numFmtId="0" fontId="5" fillId="0" borderId="23" xfId="0" applyFont="1" applyBorder="1" applyAlignment="1" applyProtection="1">
      <alignment horizontal="right" vertical="center"/>
    </xf>
    <xf numFmtId="169" fontId="6" fillId="0" borderId="24" xfId="2" applyNumberFormat="1" applyFont="1" applyBorder="1" applyAlignment="1" applyProtection="1">
      <alignment horizontal="center" vertical="center"/>
    </xf>
    <xf numFmtId="166" fontId="9" fillId="2" borderId="5" xfId="3" applyNumberFormat="1" applyFont="1" applyFill="1" applyBorder="1" applyAlignment="1" applyProtection="1">
      <alignment horizontal="right" vertical="center"/>
      <protection locked="0"/>
    </xf>
    <xf numFmtId="0" fontId="9" fillId="0" borderId="7" xfId="0" applyFont="1" applyBorder="1" applyAlignment="1">
      <alignment vertical="center"/>
    </xf>
    <xf numFmtId="0" fontId="12" fillId="0" borderId="0" xfId="3" applyFont="1" applyFill="1"/>
    <xf numFmtId="0" fontId="13" fillId="0" borderId="8" xfId="3" applyFont="1" applyBorder="1" applyAlignment="1" applyProtection="1">
      <alignment vertical="center" wrapText="1"/>
    </xf>
    <xf numFmtId="0" fontId="11" fillId="0" borderId="0" xfId="0" applyFont="1" applyProtection="1"/>
    <xf numFmtId="0" fontId="2" fillId="0" borderId="0" xfId="0" applyFont="1" applyProtection="1"/>
    <xf numFmtId="0" fontId="2" fillId="0" borderId="0" xfId="3" applyAlignment="1" applyProtection="1">
      <alignment horizontal="left" vertical="center"/>
    </xf>
    <xf numFmtId="0" fontId="2" fillId="0" borderId="0" xfId="3" applyBorder="1" applyAlignment="1" applyProtection="1">
      <alignment horizontal="left" vertical="center"/>
    </xf>
    <xf numFmtId="166" fontId="6" fillId="0" borderId="5" xfId="3" applyNumberFormat="1" applyFont="1" applyFill="1" applyBorder="1" applyAlignment="1" applyProtection="1">
      <alignment horizontal="left" vertical="center"/>
    </xf>
    <xf numFmtId="0" fontId="7" fillId="0" borderId="5" xfId="3" applyFont="1" applyBorder="1" applyAlignment="1" applyProtection="1">
      <alignment vertical="center"/>
    </xf>
    <xf numFmtId="0" fontId="3" fillId="0" borderId="0" xfId="3" applyFont="1" applyAlignment="1" applyProtection="1">
      <alignment horizontal="left"/>
    </xf>
    <xf numFmtId="166" fontId="5" fillId="0" borderId="5" xfId="3" applyNumberFormat="1" applyFont="1" applyBorder="1" applyAlignment="1" applyProtection="1">
      <alignment horizontal="right" vertical="center"/>
    </xf>
    <xf numFmtId="166" fontId="5" fillId="10" borderId="5" xfId="3" applyNumberFormat="1" applyFont="1" applyFill="1" applyBorder="1" applyAlignment="1" applyProtection="1">
      <alignment horizontal="right" vertical="center"/>
    </xf>
    <xf numFmtId="0" fontId="7" fillId="0" borderId="0" xfId="3" applyFont="1" applyBorder="1" applyAlignment="1" applyProtection="1">
      <alignment horizontal="right"/>
    </xf>
    <xf numFmtId="14" fontId="7" fillId="0" borderId="0" xfId="3" applyNumberFormat="1" applyFont="1" applyBorder="1" applyAlignment="1" applyProtection="1"/>
    <xf numFmtId="0" fontId="10" fillId="11" borderId="0" xfId="3" applyFont="1" applyFill="1" applyAlignment="1" applyProtection="1">
      <alignment horizontal="left" wrapText="1"/>
    </xf>
    <xf numFmtId="0" fontId="9" fillId="11" borderId="8" xfId="3" applyFont="1" applyFill="1" applyBorder="1" applyAlignment="1" applyProtection="1">
      <alignment horizontal="right" vertical="center"/>
    </xf>
    <xf numFmtId="0" fontId="0" fillId="0" borderId="0" xfId="0" applyFill="1"/>
    <xf numFmtId="0" fontId="9" fillId="12" borderId="1" xfId="0" applyFont="1" applyFill="1" applyBorder="1" applyAlignment="1" applyProtection="1">
      <alignment horizontal="left" vertical="center" wrapText="1"/>
      <protection locked="0"/>
    </xf>
    <xf numFmtId="1" fontId="2" fillId="0" borderId="0" xfId="3" applyNumberFormat="1" applyFill="1" applyAlignment="1">
      <alignment horizontal="left" vertical="center"/>
    </xf>
    <xf numFmtId="2" fontId="9" fillId="0" borderId="8" xfId="3" applyNumberFormat="1" applyFont="1" applyFill="1" applyBorder="1" applyAlignment="1" applyProtection="1">
      <alignment vertical="center"/>
      <protection locked="0"/>
    </xf>
    <xf numFmtId="9" fontId="9" fillId="0" borderId="13" xfId="2" applyFont="1" applyBorder="1" applyProtection="1"/>
    <xf numFmtId="43" fontId="9" fillId="0" borderId="25" xfId="1" applyFont="1" applyBorder="1" applyProtection="1"/>
    <xf numFmtId="0" fontId="9" fillId="0" borderId="8" xfId="3" applyFont="1" applyFill="1" applyBorder="1" applyAlignment="1" applyProtection="1">
      <alignment horizontal="right" vertical="center"/>
    </xf>
    <xf numFmtId="164" fontId="21" fillId="0" borderId="8" xfId="3" applyNumberFormat="1" applyFont="1" applyFill="1" applyBorder="1" applyAlignment="1" applyProtection="1">
      <alignment vertical="center"/>
    </xf>
    <xf numFmtId="167" fontId="6" fillId="9" borderId="5" xfId="2" applyNumberFormat="1" applyFont="1" applyFill="1" applyBorder="1" applyAlignment="1" applyProtection="1">
      <alignment horizontal="right" vertical="center"/>
    </xf>
    <xf numFmtId="167" fontId="9" fillId="0" borderId="5" xfId="3" applyNumberFormat="1" applyFont="1" applyFill="1" applyBorder="1" applyAlignment="1" applyProtection="1">
      <alignment vertical="center"/>
    </xf>
    <xf numFmtId="9" fontId="24" fillId="0" borderId="8" xfId="2" applyFont="1" applyBorder="1" applyAlignment="1" applyProtection="1">
      <alignment vertical="center"/>
    </xf>
    <xf numFmtId="166" fontId="9" fillId="0" borderId="5" xfId="3" applyNumberFormat="1" applyFont="1" applyFill="1" applyBorder="1" applyAlignment="1" applyProtection="1">
      <alignment horizontal="right" vertical="center"/>
    </xf>
    <xf numFmtId="9" fontId="6" fillId="13" borderId="27" xfId="2" applyFont="1" applyFill="1" applyBorder="1" applyAlignment="1" applyProtection="1">
      <alignment horizontal="right" vertical="center" wrapText="1"/>
      <protection locked="0"/>
    </xf>
    <xf numFmtId="165" fontId="17" fillId="0" borderId="0" xfId="1" applyNumberFormat="1" applyFont="1" applyFill="1" applyBorder="1" applyAlignment="1">
      <alignment vertical="center"/>
    </xf>
    <xf numFmtId="2" fontId="17" fillId="0" borderId="0" xfId="3" applyNumberFormat="1" applyFont="1" applyFill="1" applyAlignment="1">
      <alignment vertical="center"/>
    </xf>
    <xf numFmtId="0" fontId="17" fillId="0" borderId="0" xfId="3" applyFont="1" applyFill="1" applyAlignment="1">
      <alignment vertical="center"/>
    </xf>
    <xf numFmtId="164" fontId="17" fillId="0" borderId="0" xfId="3" applyNumberFormat="1" applyFont="1" applyFill="1" applyAlignment="1">
      <alignment vertical="center"/>
    </xf>
    <xf numFmtId="0" fontId="17" fillId="0" borderId="0" xfId="3" applyFont="1" applyFill="1" applyBorder="1" applyAlignment="1">
      <alignment vertical="center"/>
    </xf>
    <xf numFmtId="2" fontId="17" fillId="0" borderId="0" xfId="3" applyNumberFormat="1" applyFont="1" applyFill="1" applyBorder="1" applyAlignment="1">
      <alignment vertical="center"/>
    </xf>
    <xf numFmtId="0" fontId="17" fillId="0" borderId="0" xfId="0" applyFont="1" applyAlignment="1">
      <alignment vertical="center"/>
    </xf>
    <xf numFmtId="0" fontId="17" fillId="0" borderId="0" xfId="3" applyFont="1" applyAlignment="1">
      <alignment vertical="center"/>
    </xf>
    <xf numFmtId="1" fontId="25" fillId="0" borderId="0" xfId="3" applyNumberFormat="1" applyFont="1" applyFill="1" applyAlignment="1">
      <alignment vertical="center"/>
    </xf>
    <xf numFmtId="0" fontId="25" fillId="0" borderId="0" xfId="0" applyFont="1" applyAlignment="1">
      <alignment vertical="center"/>
    </xf>
    <xf numFmtId="1" fontId="25" fillId="14" borderId="0" xfId="0" applyNumberFormat="1" applyFont="1" applyFill="1" applyAlignment="1">
      <alignment vertical="center"/>
    </xf>
    <xf numFmtId="0" fontId="25" fillId="14" borderId="0" xfId="0" applyFont="1" applyFill="1" applyAlignment="1">
      <alignment vertical="center"/>
    </xf>
    <xf numFmtId="164" fontId="0" fillId="0" borderId="0" xfId="0" applyNumberFormat="1" applyProtection="1"/>
    <xf numFmtId="166" fontId="9" fillId="12" borderId="5" xfId="3" applyNumberFormat="1" applyFont="1" applyFill="1" applyBorder="1" applyAlignment="1" applyProtection="1">
      <alignment vertical="center"/>
      <protection locked="0"/>
    </xf>
    <xf numFmtId="0" fontId="5" fillId="15" borderId="0" xfId="0" applyFont="1" applyFill="1" applyProtection="1"/>
    <xf numFmtId="0" fontId="0" fillId="12" borderId="0" xfId="0" applyFill="1" applyProtection="1">
      <protection locked="0"/>
    </xf>
    <xf numFmtId="0" fontId="5" fillId="16" borderId="0" xfId="0" applyFont="1" applyFill="1" applyProtection="1"/>
    <xf numFmtId="0" fontId="2" fillId="15" borderId="0" xfId="0" applyFont="1" applyFill="1" applyProtection="1"/>
    <xf numFmtId="0" fontId="0" fillId="15" borderId="0" xfId="0" applyFill="1" applyProtection="1"/>
    <xf numFmtId="170" fontId="9" fillId="2" borderId="5" xfId="3" applyNumberFormat="1" applyFont="1" applyFill="1" applyBorder="1" applyAlignment="1" applyProtection="1">
      <alignment vertical="center"/>
      <protection locked="0"/>
    </xf>
    <xf numFmtId="171" fontId="9" fillId="3" borderId="8" xfId="3" applyNumberFormat="1" applyFont="1" applyFill="1" applyBorder="1" applyAlignment="1" applyProtection="1">
      <alignment horizontal="right" vertical="center"/>
    </xf>
    <xf numFmtId="166" fontId="5" fillId="12" borderId="5" xfId="3" applyNumberFormat="1" applyFont="1" applyFill="1" applyBorder="1" applyAlignment="1" applyProtection="1">
      <alignment horizontal="right" vertical="center"/>
      <protection locked="0"/>
    </xf>
    <xf numFmtId="171" fontId="6" fillId="3" borderId="8" xfId="3" applyNumberFormat="1" applyFont="1" applyFill="1" applyBorder="1" applyAlignment="1" applyProtection="1">
      <alignment horizontal="right" vertical="center"/>
    </xf>
    <xf numFmtId="0" fontId="10" fillId="0" borderId="7" xfId="3" applyFont="1" applyBorder="1" applyAlignment="1" applyProtection="1">
      <alignment vertical="center"/>
    </xf>
    <xf numFmtId="0" fontId="10" fillId="0" borderId="6" xfId="3" applyFont="1" applyBorder="1" applyAlignment="1" applyProtection="1">
      <alignment horizontal="right" vertical="center"/>
    </xf>
    <xf numFmtId="0" fontId="10" fillId="9" borderId="7" xfId="3" applyFont="1" applyFill="1" applyBorder="1" applyAlignment="1" applyProtection="1">
      <alignment horizontal="left" vertical="center"/>
    </xf>
    <xf numFmtId="0" fontId="10" fillId="9" borderId="8" xfId="3" applyFont="1" applyFill="1" applyBorder="1" applyAlignment="1" applyProtection="1">
      <alignment vertical="center"/>
    </xf>
    <xf numFmtId="9" fontId="7" fillId="0" borderId="5" xfId="2" applyFont="1" applyFill="1" applyBorder="1" applyAlignment="1" applyProtection="1">
      <alignment horizontal="right" vertical="center"/>
    </xf>
    <xf numFmtId="0" fontId="10" fillId="0" borderId="0" xfId="3" applyFont="1" applyBorder="1" applyAlignment="1" applyProtection="1">
      <alignment vertical="center"/>
    </xf>
    <xf numFmtId="0" fontId="10" fillId="0" borderId="0" xfId="3" applyFont="1" applyBorder="1" applyAlignment="1" applyProtection="1">
      <alignment horizontal="right" vertical="center"/>
    </xf>
    <xf numFmtId="9" fontId="9" fillId="0" borderId="0" xfId="3" applyNumberFormat="1" applyFont="1"/>
    <xf numFmtId="9" fontId="6" fillId="0" borderId="0" xfId="2" applyFont="1" applyAlignment="1">
      <alignment horizontal="left"/>
    </xf>
    <xf numFmtId="0" fontId="9" fillId="0" borderId="0" xfId="3" applyFont="1" applyProtection="1"/>
    <xf numFmtId="0" fontId="9" fillId="0" borderId="0" xfId="3" applyFont="1" applyFill="1" applyProtection="1"/>
    <xf numFmtId="9" fontId="9" fillId="0" borderId="0" xfId="3" applyNumberFormat="1" applyFont="1" applyProtection="1"/>
    <xf numFmtId="9" fontId="9" fillId="2" borderId="12" xfId="2" applyFont="1" applyFill="1" applyBorder="1" applyAlignment="1" applyProtection="1">
      <alignment vertical="center" wrapText="1"/>
      <protection locked="0"/>
    </xf>
    <xf numFmtId="0" fontId="2" fillId="0" borderId="0" xfId="0" applyFont="1" applyAlignment="1" applyProtection="1">
      <alignment horizontal="left"/>
    </xf>
    <xf numFmtId="165" fontId="26" fillId="12" borderId="0" xfId="1" applyNumberFormat="1" applyFont="1" applyFill="1" applyProtection="1">
      <protection locked="0"/>
    </xf>
    <xf numFmtId="43" fontId="26" fillId="12" borderId="0" xfId="1" applyFont="1" applyFill="1" applyProtection="1">
      <protection locked="0"/>
    </xf>
    <xf numFmtId="0" fontId="26" fillId="0" borderId="0" xfId="4" applyFont="1" applyProtection="1"/>
    <xf numFmtId="0" fontId="29" fillId="0" borderId="0" xfId="4" applyFont="1" applyAlignment="1" applyProtection="1">
      <alignment horizontal="right"/>
    </xf>
    <xf numFmtId="0" fontId="27" fillId="0" borderId="0" xfId="4" applyFont="1" applyAlignment="1" applyProtection="1">
      <alignment horizontal="right" wrapText="1"/>
    </xf>
    <xf numFmtId="165" fontId="26" fillId="0" borderId="0" xfId="1" applyNumberFormat="1" applyFont="1" applyProtection="1"/>
    <xf numFmtId="0" fontId="27" fillId="0" borderId="0" xfId="4" applyFont="1" applyProtection="1"/>
    <xf numFmtId="165" fontId="27" fillId="0" borderId="0" xfId="1" applyNumberFormat="1" applyFont="1" applyProtection="1"/>
    <xf numFmtId="43" fontId="26" fillId="0" borderId="0" xfId="1" applyFont="1" applyProtection="1"/>
    <xf numFmtId="0" fontId="26" fillId="0" borderId="0" xfId="4" applyFont="1" applyAlignment="1" applyProtection="1">
      <alignment horizontal="center" vertical="center"/>
    </xf>
    <xf numFmtId="0" fontId="21" fillId="0" borderId="0" xfId="4" applyFont="1" applyProtection="1"/>
    <xf numFmtId="165" fontId="26" fillId="0" borderId="0" xfId="1" applyNumberFormat="1" applyFont="1" applyFill="1" applyProtection="1"/>
    <xf numFmtId="9" fontId="9" fillId="0" borderId="0" xfId="2" applyFont="1"/>
    <xf numFmtId="10" fontId="2" fillId="0" borderId="0" xfId="3" applyNumberFormat="1" applyFill="1"/>
    <xf numFmtId="0" fontId="30" fillId="0" borderId="0" xfId="0" applyFont="1"/>
    <xf numFmtId="10" fontId="9" fillId="0" borderId="0" xfId="3" applyNumberFormat="1" applyFont="1"/>
    <xf numFmtId="0" fontId="0" fillId="17" borderId="0" xfId="0" applyFill="1" applyProtection="1"/>
    <xf numFmtId="2" fontId="0" fillId="0" borderId="0" xfId="0" applyNumberFormat="1" applyProtection="1"/>
    <xf numFmtId="2" fontId="5" fillId="0" borderId="0" xfId="0" applyNumberFormat="1" applyFont="1" applyProtection="1"/>
    <xf numFmtId="0" fontId="2" fillId="17" borderId="0" xfId="0" applyFont="1" applyFill="1" applyProtection="1"/>
    <xf numFmtId="9" fontId="9" fillId="0" borderId="0" xfId="3" applyNumberFormat="1" applyFont="1" applyAlignment="1" applyProtection="1">
      <alignment vertical="center"/>
    </xf>
    <xf numFmtId="172" fontId="5" fillId="0" borderId="0" xfId="3" applyNumberFormat="1" applyFont="1" applyFill="1"/>
    <xf numFmtId="9" fontId="7" fillId="0" borderId="5" xfId="2" applyNumberFormat="1" applyFont="1" applyFill="1" applyBorder="1" applyAlignment="1" applyProtection="1">
      <alignment horizontal="right" vertical="center"/>
    </xf>
    <xf numFmtId="10" fontId="9" fillId="0" borderId="0" xfId="3" applyNumberFormat="1" applyFont="1" applyFill="1" applyProtection="1"/>
    <xf numFmtId="0" fontId="10" fillId="0" borderId="8" xfId="3" applyFont="1" applyBorder="1" applyAlignment="1" applyProtection="1">
      <alignment horizontal="right" vertical="center"/>
    </xf>
    <xf numFmtId="165" fontId="10" fillId="0" borderId="5" xfId="1" applyNumberFormat="1" applyFont="1" applyFill="1" applyBorder="1" applyAlignment="1" applyProtection="1">
      <alignment horizontal="right" vertical="center"/>
    </xf>
    <xf numFmtId="9" fontId="10" fillId="0" borderId="5" xfId="2" applyFont="1" applyFill="1" applyBorder="1" applyAlignment="1" applyProtection="1">
      <alignment horizontal="right" vertical="center"/>
    </xf>
    <xf numFmtId="9" fontId="10" fillId="10" borderId="5" xfId="2" applyFont="1" applyFill="1" applyBorder="1" applyAlignment="1" applyProtection="1">
      <alignment horizontal="right" vertical="center"/>
    </xf>
    <xf numFmtId="10" fontId="10" fillId="10" borderId="5" xfId="2" applyNumberFormat="1" applyFont="1" applyFill="1" applyBorder="1" applyAlignment="1" applyProtection="1">
      <alignment horizontal="right" vertical="center"/>
    </xf>
    <xf numFmtId="165" fontId="7" fillId="9" borderId="5" xfId="1" applyNumberFormat="1" applyFont="1" applyFill="1" applyBorder="1" applyAlignment="1" applyProtection="1">
      <alignment horizontal="right" vertical="center"/>
    </xf>
    <xf numFmtId="9" fontId="7" fillId="10" borderId="0" xfId="2" applyFont="1" applyFill="1" applyBorder="1" applyAlignment="1" applyProtection="1">
      <alignment horizontal="right" vertical="center"/>
    </xf>
    <xf numFmtId="0" fontId="10" fillId="11" borderId="10" xfId="3" applyFont="1" applyFill="1" applyBorder="1" applyAlignment="1" applyProtection="1">
      <alignment horizontal="left" vertical="center" wrapText="1"/>
    </xf>
    <xf numFmtId="0" fontId="10" fillId="0" borderId="9" xfId="3" applyFont="1" applyBorder="1" applyAlignment="1" applyProtection="1">
      <alignment horizontal="left" vertical="center"/>
    </xf>
    <xf numFmtId="14" fontId="7" fillId="0" borderId="11" xfId="3" applyNumberFormat="1" applyFont="1" applyBorder="1" applyAlignment="1" applyProtection="1"/>
    <xf numFmtId="0" fontId="10" fillId="11" borderId="10" xfId="3" applyFont="1" applyFill="1" applyBorder="1" applyAlignment="1" applyProtection="1">
      <alignment horizontal="left" vertical="center"/>
    </xf>
    <xf numFmtId="0" fontId="10" fillId="0" borderId="0" xfId="3" applyFont="1" applyFill="1" applyAlignment="1" applyProtection="1">
      <alignment horizontal="left" vertical="center"/>
    </xf>
    <xf numFmtId="0" fontId="3" fillId="11" borderId="5" xfId="3" applyFont="1" applyFill="1" applyBorder="1" applyAlignment="1" applyProtection="1">
      <alignment horizontal="left"/>
    </xf>
    <xf numFmtId="0" fontId="32" fillId="0" borderId="0" xfId="3" applyFont="1" applyProtection="1"/>
    <xf numFmtId="0" fontId="32" fillId="0" borderId="0" xfId="3" applyFont="1" applyFill="1" applyProtection="1"/>
    <xf numFmtId="9" fontId="33" fillId="0" borderId="0" xfId="3" applyNumberFormat="1" applyFont="1" applyAlignment="1" applyProtection="1">
      <alignment vertical="center"/>
    </xf>
    <xf numFmtId="0" fontId="34" fillId="0" borderId="0" xfId="3" applyFont="1" applyProtection="1"/>
    <xf numFmtId="0" fontId="35" fillId="0" borderId="0" xfId="3" applyFont="1" applyProtection="1"/>
    <xf numFmtId="0" fontId="34" fillId="0" borderId="0" xfId="3" applyFont="1" applyAlignment="1" applyProtection="1">
      <alignment horizontal="right"/>
    </xf>
    <xf numFmtId="9" fontId="34" fillId="0" borderId="0" xfId="2" applyFont="1" applyFill="1" applyAlignment="1" applyProtection="1">
      <alignment vertical="center"/>
    </xf>
    <xf numFmtId="10" fontId="34" fillId="0" borderId="0" xfId="2" applyNumberFormat="1" applyFont="1" applyFill="1" applyAlignment="1" applyProtection="1">
      <alignment vertical="center"/>
    </xf>
    <xf numFmtId="173" fontId="35" fillId="0" borderId="0" xfId="2" applyNumberFormat="1" applyFont="1" applyFill="1" applyAlignment="1" applyProtection="1">
      <alignment vertical="center"/>
    </xf>
    <xf numFmtId="0" fontId="34" fillId="0" borderId="0" xfId="3" applyFont="1" applyFill="1" applyAlignment="1" applyProtection="1">
      <alignment vertical="center"/>
    </xf>
    <xf numFmtId="0" fontId="34" fillId="0" borderId="0" xfId="3" applyFont="1" applyFill="1" applyProtection="1"/>
    <xf numFmtId="9" fontId="35" fillId="0" borderId="0" xfId="3" applyNumberFormat="1" applyFont="1" applyAlignment="1" applyProtection="1">
      <alignment vertical="center"/>
    </xf>
    <xf numFmtId="9" fontId="35" fillId="0" borderId="0" xfId="3" applyNumberFormat="1" applyFont="1" applyAlignment="1" applyProtection="1">
      <alignment horizontal="right" vertical="center"/>
    </xf>
    <xf numFmtId="0" fontId="34" fillId="0" borderId="0" xfId="3" applyFont="1" applyAlignment="1" applyProtection="1">
      <alignment vertical="center"/>
    </xf>
    <xf numFmtId="0" fontId="9" fillId="0" borderId="0" xfId="3" applyFont="1" applyFill="1" applyAlignment="1" applyProtection="1">
      <alignment vertical="center"/>
    </xf>
    <xf numFmtId="10" fontId="9" fillId="0" borderId="0" xfId="3" applyNumberFormat="1" applyFont="1" applyProtection="1"/>
    <xf numFmtId="0" fontId="21" fillId="10" borderId="8" xfId="3" applyFont="1" applyFill="1" applyBorder="1" applyAlignment="1" applyProtection="1">
      <alignment vertical="center"/>
    </xf>
    <xf numFmtId="166" fontId="12" fillId="2" borderId="5" xfId="3" applyNumberFormat="1" applyFont="1" applyFill="1" applyBorder="1" applyAlignment="1" applyProtection="1">
      <alignment horizontal="right" vertical="center" wrapText="1" indent="1" shrinkToFit="1"/>
      <protection locked="0"/>
    </xf>
    <xf numFmtId="2" fontId="34" fillId="0" borderId="0" xfId="2" applyNumberFormat="1" applyFont="1" applyFill="1" applyAlignment="1" applyProtection="1">
      <alignment vertical="center"/>
    </xf>
    <xf numFmtId="174" fontId="32" fillId="0" borderId="0" xfId="3" applyNumberFormat="1" applyFont="1" applyProtection="1"/>
    <xf numFmtId="0" fontId="12" fillId="17" borderId="0" xfId="0" applyFont="1" applyFill="1" applyProtection="1"/>
    <xf numFmtId="9" fontId="12" fillId="0" borderId="0" xfId="0" applyNumberFormat="1" applyFont="1" applyProtection="1"/>
    <xf numFmtId="175" fontId="2" fillId="0" borderId="6" xfId="3" applyNumberFormat="1" applyFont="1" applyBorder="1" applyProtection="1"/>
    <xf numFmtId="9" fontId="36" fillId="10" borderId="0" xfId="2" applyFont="1" applyFill="1" applyAlignment="1" applyProtection="1">
      <alignment vertical="center"/>
    </xf>
    <xf numFmtId="0" fontId="0" fillId="0" borderId="0" xfId="0" applyProtection="1"/>
    <xf numFmtId="0" fontId="26" fillId="0" borderId="0" xfId="4" applyFont="1" applyAlignment="1" applyProtection="1">
      <alignment vertical="center" wrapText="1"/>
    </xf>
    <xf numFmtId="0" fontId="0" fillId="0" borderId="0" xfId="0" applyProtection="1"/>
    <xf numFmtId="165" fontId="26" fillId="0" borderId="0" xfId="1" applyNumberFormat="1" applyFont="1" applyFill="1" applyAlignment="1" applyProtection="1">
      <alignment vertical="center"/>
    </xf>
    <xf numFmtId="0" fontId="8" fillId="0" borderId="0" xfId="3" applyFont="1" applyBorder="1" applyAlignment="1" applyProtection="1">
      <alignment horizontal="center"/>
    </xf>
    <xf numFmtId="0" fontId="3" fillId="0" borderId="0" xfId="3" applyFont="1" applyProtection="1"/>
    <xf numFmtId="0" fontId="3" fillId="0" borderId="0" xfId="3" applyFont="1" applyFill="1" applyProtection="1"/>
    <xf numFmtId="0" fontId="2" fillId="0" borderId="0" xfId="3" applyProtection="1"/>
    <xf numFmtId="0" fontId="2" fillId="0" borderId="0" xfId="3" applyFill="1" applyProtection="1"/>
    <xf numFmtId="0" fontId="4" fillId="0" borderId="0" xfId="3" applyFont="1" applyProtection="1"/>
    <xf numFmtId="0" fontId="4" fillId="0" borderId="0" xfId="3" applyFont="1" applyFill="1" applyProtection="1"/>
    <xf numFmtId="0" fontId="2" fillId="0" borderId="0" xfId="3" applyFill="1" applyBorder="1" applyProtection="1"/>
    <xf numFmtId="2" fontId="2" fillId="0" borderId="0" xfId="3" applyNumberFormat="1" applyFill="1" applyBorder="1" applyProtection="1"/>
    <xf numFmtId="164" fontId="2" fillId="0" borderId="0" xfId="3" applyNumberFormat="1" applyFill="1" applyProtection="1"/>
    <xf numFmtId="0" fontId="2" fillId="6" borderId="0" xfId="3" applyFill="1" applyProtection="1"/>
    <xf numFmtId="1" fontId="2" fillId="0" borderId="0" xfId="3" applyNumberFormat="1" applyFill="1" applyAlignment="1" applyProtection="1">
      <alignment horizontal="left" vertical="center"/>
    </xf>
    <xf numFmtId="0" fontId="5" fillId="0" borderId="0" xfId="3" applyFont="1" applyFill="1" applyProtection="1"/>
    <xf numFmtId="0" fontId="5" fillId="0" borderId="0" xfId="3" applyFont="1" applyProtection="1"/>
    <xf numFmtId="0" fontId="0" fillId="0" borderId="0" xfId="0" applyFill="1" applyProtection="1"/>
    <xf numFmtId="166" fontId="12" fillId="0" borderId="5" xfId="3" applyNumberFormat="1" applyFont="1" applyFill="1" applyBorder="1" applyAlignment="1" applyProtection="1">
      <alignment horizontal="right" vertical="center" wrapText="1" indent="1" shrinkToFit="1"/>
    </xf>
    <xf numFmtId="10" fontId="2" fillId="0" borderId="0" xfId="3" applyNumberFormat="1" applyFill="1" applyProtection="1"/>
    <xf numFmtId="0" fontId="2" fillId="0" borderId="0" xfId="3" applyFill="1" applyAlignment="1" applyProtection="1">
      <alignment vertical="center"/>
    </xf>
    <xf numFmtId="0" fontId="2" fillId="4" borderId="0" xfId="3" applyFill="1" applyAlignment="1" applyProtection="1">
      <alignment vertical="center"/>
    </xf>
    <xf numFmtId="1" fontId="25" fillId="14" borderId="0" xfId="0" applyNumberFormat="1" applyFont="1" applyFill="1" applyAlignment="1" applyProtection="1">
      <alignment vertical="center"/>
    </xf>
    <xf numFmtId="0" fontId="25" fillId="14" borderId="0" xfId="0" applyFont="1" applyFill="1" applyAlignment="1" applyProtection="1">
      <alignment vertical="center"/>
    </xf>
    <xf numFmtId="1" fontId="25" fillId="0" borderId="0" xfId="3" applyNumberFormat="1" applyFont="1" applyFill="1" applyAlignment="1" applyProtection="1">
      <alignment vertical="center"/>
    </xf>
    <xf numFmtId="0" fontId="25" fillId="0" borderId="0" xfId="0" applyFont="1" applyAlignment="1" applyProtection="1">
      <alignment vertical="center"/>
    </xf>
    <xf numFmtId="0" fontId="5" fillId="2" borderId="0" xfId="3" applyFont="1" applyFill="1" applyProtection="1"/>
    <xf numFmtId="165" fontId="17" fillId="0" borderId="0" xfId="1" applyNumberFormat="1" applyFont="1" applyFill="1" applyBorder="1" applyAlignment="1" applyProtection="1">
      <alignment vertical="center"/>
    </xf>
    <xf numFmtId="164" fontId="17" fillId="0" borderId="0" xfId="3" applyNumberFormat="1" applyFont="1" applyFill="1" applyAlignment="1" applyProtection="1">
      <alignment vertical="center"/>
    </xf>
    <xf numFmtId="0" fontId="17" fillId="0" borderId="0" xfId="0" applyFont="1" applyAlignment="1" applyProtection="1">
      <alignment vertical="center"/>
    </xf>
    <xf numFmtId="0" fontId="17" fillId="0" borderId="0" xfId="3" applyFont="1" applyFill="1" applyBorder="1" applyAlignment="1" applyProtection="1">
      <alignment vertical="center"/>
    </xf>
    <xf numFmtId="0" fontId="17" fillId="0" borderId="0" xfId="3" applyFont="1" applyFill="1" applyAlignment="1" applyProtection="1">
      <alignment vertical="center"/>
    </xf>
    <xf numFmtId="2" fontId="17" fillId="0" borderId="0" xfId="3" applyNumberFormat="1" applyFont="1" applyFill="1" applyBorder="1" applyAlignment="1" applyProtection="1">
      <alignment vertical="center"/>
    </xf>
    <xf numFmtId="2" fontId="17" fillId="0" borderId="0" xfId="3" applyNumberFormat="1" applyFont="1" applyFill="1" applyAlignment="1" applyProtection="1">
      <alignment vertical="center"/>
    </xf>
    <xf numFmtId="0" fontId="9" fillId="0" borderId="7" xfId="0" applyFont="1" applyBorder="1" applyAlignment="1" applyProtection="1">
      <alignment vertical="center"/>
    </xf>
    <xf numFmtId="2" fontId="9" fillId="0" borderId="8" xfId="3" applyNumberFormat="1" applyFont="1" applyFill="1" applyBorder="1" applyAlignment="1" applyProtection="1">
      <alignment vertical="center"/>
    </xf>
    <xf numFmtId="2" fontId="2" fillId="0" borderId="0" xfId="3" applyNumberFormat="1" applyFill="1" applyProtection="1"/>
    <xf numFmtId="0" fontId="17" fillId="0" borderId="0" xfId="3" applyFont="1" applyAlignment="1" applyProtection="1">
      <alignment vertical="center"/>
    </xf>
    <xf numFmtId="164" fontId="5" fillId="0" borderId="0" xfId="3" applyNumberFormat="1" applyFont="1" applyFill="1" applyProtection="1"/>
    <xf numFmtId="0" fontId="5" fillId="7" borderId="0" xfId="3" applyFont="1" applyFill="1" applyProtection="1"/>
    <xf numFmtId="164" fontId="5" fillId="0" borderId="0" xfId="3" applyNumberFormat="1" applyFont="1" applyFill="1" applyBorder="1" applyProtection="1"/>
    <xf numFmtId="172" fontId="5" fillId="0" borderId="0" xfId="3" applyNumberFormat="1" applyFont="1" applyFill="1" applyProtection="1"/>
    <xf numFmtId="9" fontId="6" fillId="0" borderId="0" xfId="2" applyFont="1" applyAlignment="1" applyProtection="1">
      <alignment horizontal="left"/>
    </xf>
    <xf numFmtId="9" fontId="9" fillId="0" borderId="0" xfId="2" applyFont="1" applyProtection="1"/>
    <xf numFmtId="43" fontId="9" fillId="0" borderId="0" xfId="3" applyNumberFormat="1" applyFont="1" applyProtection="1"/>
    <xf numFmtId="4" fontId="9" fillId="0" borderId="0" xfId="3" applyNumberFormat="1" applyFont="1" applyProtection="1"/>
    <xf numFmtId="0" fontId="30" fillId="0" borderId="0" xfId="0" applyFont="1" applyProtection="1"/>
    <xf numFmtId="0" fontId="5" fillId="0" borderId="0" xfId="3" applyFont="1" applyFill="1" applyBorder="1" applyAlignment="1" applyProtection="1">
      <alignment horizontal="right" vertical="center"/>
    </xf>
    <xf numFmtId="0" fontId="6" fillId="0" borderId="0" xfId="3" applyFont="1" applyAlignment="1" applyProtection="1">
      <alignment horizontal="right" vertical="center"/>
    </xf>
    <xf numFmtId="0" fontId="5" fillId="0" borderId="0" xfId="3" applyFont="1" applyFill="1" applyAlignment="1" applyProtection="1">
      <alignment vertical="center"/>
    </xf>
    <xf numFmtId="0" fontId="5" fillId="0" borderId="0" xfId="3" applyFont="1" applyAlignment="1" applyProtection="1">
      <alignment vertical="center"/>
    </xf>
    <xf numFmtId="0" fontId="0" fillId="0" borderId="0" xfId="0" applyProtection="1"/>
    <xf numFmtId="0" fontId="0" fillId="0" borderId="0" xfId="0" applyAlignment="1" applyProtection="1">
      <alignment horizontal="right"/>
    </xf>
    <xf numFmtId="0" fontId="0" fillId="0" borderId="0" xfId="0" applyProtection="1">
      <protection locked="0"/>
    </xf>
    <xf numFmtId="1" fontId="25" fillId="0" borderId="0" xfId="0" applyNumberFormat="1" applyFont="1" applyFill="1" applyAlignment="1" applyProtection="1">
      <alignment vertical="center"/>
    </xf>
    <xf numFmtId="0" fontId="25" fillId="0" borderId="0" xfId="0" applyFont="1" applyFill="1" applyAlignment="1" applyProtection="1">
      <alignment vertical="center"/>
    </xf>
    <xf numFmtId="169" fontId="6" fillId="0" borderId="26" xfId="2" applyNumberFormat="1" applyFont="1" applyFill="1" applyBorder="1" applyAlignment="1" applyProtection="1">
      <alignment horizontal="center" vertical="center"/>
    </xf>
    <xf numFmtId="0" fontId="6" fillId="11" borderId="7" xfId="3" applyFont="1" applyFill="1" applyBorder="1" applyAlignment="1" applyProtection="1">
      <alignment horizontal="left" vertical="center" wrapText="1"/>
    </xf>
    <xf numFmtId="0" fontId="27" fillId="0" borderId="0" xfId="4" applyFont="1" applyAlignment="1" applyProtection="1">
      <alignment wrapText="1"/>
    </xf>
    <xf numFmtId="165" fontId="27" fillId="9" borderId="0" xfId="1" applyNumberFormat="1" applyFont="1" applyFill="1" applyAlignment="1" applyProtection="1">
      <alignment vertical="center"/>
    </xf>
    <xf numFmtId="0" fontId="26" fillId="0" borderId="0" xfId="4" applyFont="1" applyAlignment="1" applyProtection="1">
      <alignment vertical="center"/>
    </xf>
    <xf numFmtId="0" fontId="6" fillId="0" borderId="16" xfId="0" applyFont="1" applyBorder="1" applyAlignment="1" applyProtection="1">
      <alignment horizontal="center" vertical="top" wrapText="1"/>
    </xf>
    <xf numFmtId="0" fontId="6" fillId="0" borderId="15" xfId="0" applyFont="1" applyBorder="1" applyAlignment="1" applyProtection="1">
      <alignment horizontal="center" vertical="top" wrapText="1"/>
    </xf>
    <xf numFmtId="0" fontId="7" fillId="0" borderId="32" xfId="0" applyFont="1" applyBorder="1" applyAlignment="1" applyProtection="1">
      <alignment horizontal="right" vertical="center" wrapText="1"/>
    </xf>
    <xf numFmtId="0" fontId="7" fillId="0" borderId="33" xfId="0" applyFont="1" applyBorder="1" applyAlignment="1" applyProtection="1">
      <alignment horizontal="right" vertical="center"/>
    </xf>
    <xf numFmtId="169" fontId="9" fillId="0" borderId="34" xfId="2" applyNumberFormat="1" applyFont="1" applyFill="1" applyBorder="1" applyAlignment="1" applyProtection="1">
      <alignment horizontal="center" vertical="center"/>
    </xf>
    <xf numFmtId="169" fontId="9" fillId="0" borderId="26" xfId="2" applyNumberFormat="1" applyFont="1" applyFill="1" applyBorder="1" applyAlignment="1" applyProtection="1">
      <alignment horizontal="center" vertical="center"/>
    </xf>
    <xf numFmtId="169" fontId="9" fillId="0" borderId="30" xfId="2" applyNumberFormat="1" applyFont="1" applyFill="1" applyBorder="1" applyAlignment="1" applyProtection="1">
      <alignment horizontal="center" vertical="center"/>
    </xf>
    <xf numFmtId="0" fontId="9" fillId="0" borderId="14" xfId="0" applyFont="1" applyBorder="1" applyAlignment="1" applyProtection="1">
      <alignment vertical="center" wrapText="1"/>
    </xf>
    <xf numFmtId="0" fontId="9" fillId="0" borderId="27" xfId="0" applyFont="1" applyBorder="1" applyAlignment="1" applyProtection="1">
      <alignment vertical="center" wrapText="1"/>
    </xf>
    <xf numFmtId="0" fontId="9" fillId="0" borderId="29" xfId="0" applyFont="1" applyBorder="1" applyAlignment="1" applyProtection="1">
      <alignment vertical="center" wrapText="1"/>
    </xf>
    <xf numFmtId="0" fontId="5" fillId="0" borderId="17" xfId="0" applyFont="1" applyBorder="1" applyAlignment="1" applyProtection="1">
      <alignment horizontal="right" vertical="center" wrapText="1"/>
    </xf>
    <xf numFmtId="0" fontId="5" fillId="0" borderId="31" xfId="0" applyFont="1" applyBorder="1" applyAlignment="1" applyProtection="1">
      <alignment horizontal="right" vertical="center" wrapText="1"/>
    </xf>
    <xf numFmtId="169" fontId="9" fillId="0" borderId="16" xfId="2" applyNumberFormat="1" applyFont="1" applyFill="1" applyBorder="1" applyAlignment="1" applyProtection="1">
      <alignment horizontal="center" vertical="center"/>
    </xf>
    <xf numFmtId="0" fontId="9" fillId="0" borderId="28" xfId="0" applyFont="1" applyBorder="1" applyAlignment="1" applyProtection="1">
      <alignment vertical="center" wrapText="1"/>
    </xf>
    <xf numFmtId="0" fontId="7" fillId="0" borderId="40" xfId="0" applyFont="1" applyBorder="1" applyAlignment="1" applyProtection="1">
      <alignment horizontal="center" vertical="center" textRotation="90" wrapText="1"/>
    </xf>
    <xf numFmtId="0" fontId="7" fillId="0" borderId="41" xfId="0" applyFont="1" applyBorder="1" applyAlignment="1" applyProtection="1">
      <alignment horizontal="center" vertical="center" wrapText="1"/>
    </xf>
    <xf numFmtId="0" fontId="7" fillId="0" borderId="42" xfId="0" applyFont="1" applyBorder="1" applyAlignment="1" applyProtection="1">
      <alignment horizontal="center" vertical="center" textRotation="90" wrapText="1"/>
    </xf>
    <xf numFmtId="0" fontId="7" fillId="0" borderId="29" xfId="0" applyFont="1" applyBorder="1" applyAlignment="1" applyProtection="1">
      <alignment horizontal="center" vertical="center" wrapText="1"/>
    </xf>
    <xf numFmtId="0" fontId="7" fillId="0" borderId="43" xfId="0" applyFont="1" applyBorder="1" applyAlignment="1" applyProtection="1">
      <alignment horizontal="center" vertical="center" textRotation="90" wrapText="1"/>
    </xf>
    <xf numFmtId="0" fontId="7" fillId="0" borderId="10" xfId="0" applyFont="1" applyBorder="1" applyAlignment="1" applyProtection="1">
      <alignment horizontal="center" vertical="center" wrapText="1"/>
    </xf>
    <xf numFmtId="0" fontId="7" fillId="0" borderId="44" xfId="0" applyFont="1" applyBorder="1" applyAlignment="1" applyProtection="1">
      <alignment wrapText="1"/>
    </xf>
    <xf numFmtId="0" fontId="7" fillId="0" borderId="17" xfId="0" applyFont="1" applyBorder="1" applyAlignment="1" applyProtection="1">
      <alignment wrapText="1"/>
    </xf>
    <xf numFmtId="0" fontId="6" fillId="0" borderId="17" xfId="0" applyFont="1" applyBorder="1" applyAlignment="1" applyProtection="1">
      <alignment horizontal="right" vertical="center" wrapText="1"/>
    </xf>
    <xf numFmtId="0" fontId="6" fillId="0" borderId="31" xfId="0" applyFont="1" applyBorder="1" applyAlignment="1" applyProtection="1">
      <alignment horizontal="right" vertical="center" wrapText="1"/>
    </xf>
    <xf numFmtId="14" fontId="7" fillId="12" borderId="7" xfId="0" applyNumberFormat="1" applyFont="1" applyFill="1" applyBorder="1" applyAlignment="1" applyProtection="1">
      <alignment horizontal="right" vertical="center"/>
      <protection locked="0"/>
    </xf>
    <xf numFmtId="0" fontId="7" fillId="12" borderId="6" xfId="0" applyFont="1" applyFill="1" applyBorder="1" applyAlignment="1" applyProtection="1">
      <alignment horizontal="right" vertical="center"/>
      <protection locked="0"/>
    </xf>
    <xf numFmtId="169" fontId="6" fillId="0" borderId="16" xfId="2" applyNumberFormat="1" applyFont="1" applyFill="1" applyBorder="1" applyAlignment="1" applyProtection="1">
      <alignment horizontal="center" vertical="center"/>
    </xf>
    <xf numFmtId="169" fontId="6" fillId="0" borderId="26" xfId="2" applyNumberFormat="1" applyFont="1" applyFill="1" applyBorder="1" applyAlignment="1" applyProtection="1">
      <alignment horizontal="center" vertical="center"/>
    </xf>
    <xf numFmtId="169" fontId="6" fillId="0" borderId="30" xfId="2" applyNumberFormat="1" applyFont="1" applyFill="1" applyBorder="1" applyAlignment="1" applyProtection="1">
      <alignment horizontal="center" vertical="center"/>
    </xf>
    <xf numFmtId="169" fontId="6" fillId="0" borderId="34" xfId="2" applyNumberFormat="1" applyFont="1" applyFill="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0" borderId="5" xfId="0" applyFont="1" applyBorder="1" applyAlignment="1" applyProtection="1">
      <alignment horizontal="right" vertical="center"/>
    </xf>
    <xf numFmtId="0" fontId="7" fillId="2" borderId="7" xfId="0" applyFont="1" applyFill="1" applyBorder="1" applyAlignment="1" applyProtection="1">
      <alignment horizontal="right" vertical="center" wrapText="1"/>
      <protection locked="0"/>
    </xf>
    <xf numFmtId="0" fontId="0" fillId="2" borderId="8" xfId="0" applyFill="1" applyBorder="1" applyAlignment="1" applyProtection="1">
      <alignment horizontal="right" vertical="center" wrapText="1"/>
      <protection locked="0"/>
    </xf>
    <xf numFmtId="0" fontId="0" fillId="2" borderId="6" xfId="0" applyFill="1" applyBorder="1" applyAlignment="1" applyProtection="1">
      <alignment horizontal="right" vertical="center" wrapText="1"/>
      <protection locked="0"/>
    </xf>
    <xf numFmtId="0" fontId="9" fillId="0" borderId="35" xfId="0" applyFont="1" applyBorder="1" applyAlignment="1" applyProtection="1">
      <alignment horizontal="center" vertical="center" wrapText="1"/>
    </xf>
    <xf numFmtId="0" fontId="0" fillId="0" borderId="36" xfId="0" applyBorder="1" applyAlignment="1" applyProtection="1">
      <alignment vertical="center"/>
    </xf>
    <xf numFmtId="0" fontId="39" fillId="0" borderId="6" xfId="0" applyFont="1" applyBorder="1" applyAlignment="1" applyProtection="1">
      <alignment horizontal="left" vertical="center" wrapText="1"/>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0" fontId="0" fillId="0" borderId="38" xfId="0" applyBorder="1" applyAlignment="1" applyProtection="1">
      <alignment horizontal="center" vertical="center"/>
    </xf>
    <xf numFmtId="0" fontId="0" fillId="0" borderId="13" xfId="0" applyBorder="1" applyAlignment="1" applyProtection="1">
      <alignment horizontal="center" vertical="center"/>
    </xf>
    <xf numFmtId="0" fontId="0" fillId="0" borderId="39" xfId="0" applyBorder="1" applyAlignment="1" applyProtection="1">
      <alignment horizontal="center" vertical="center"/>
    </xf>
    <xf numFmtId="0" fontId="0" fillId="0" borderId="25" xfId="0" applyBorder="1" applyAlignment="1" applyProtection="1">
      <alignment horizontal="center" vertical="center"/>
    </xf>
    <xf numFmtId="0" fontId="9" fillId="0" borderId="27" xfId="0" applyFont="1" applyBorder="1" applyAlignment="1" applyProtection="1">
      <alignment horizontal="left" vertical="center" wrapText="1"/>
    </xf>
    <xf numFmtId="0" fontId="9" fillId="0" borderId="33" xfId="0" applyFont="1" applyBorder="1" applyAlignment="1" applyProtection="1">
      <alignment horizontal="left" vertical="center" wrapText="1"/>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9" fillId="0" borderId="14" xfId="0" applyFont="1" applyBorder="1" applyAlignment="1" applyProtection="1">
      <alignment horizontal="left" vertical="center" wrapText="1"/>
    </xf>
    <xf numFmtId="0" fontId="9" fillId="0" borderId="29" xfId="0" applyFont="1" applyBorder="1" applyAlignment="1" applyProtection="1">
      <alignment horizontal="left" vertical="center" wrapText="1"/>
    </xf>
    <xf numFmtId="0" fontId="7" fillId="0" borderId="48" xfId="0" applyFont="1" applyBorder="1" applyAlignment="1" applyProtection="1">
      <alignment horizontal="center" vertical="center" textRotation="90" wrapText="1"/>
    </xf>
    <xf numFmtId="0" fontId="7" fillId="0" borderId="5"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37" xfId="0" applyFont="1" applyBorder="1" applyAlignment="1" applyProtection="1">
      <alignment wrapText="1"/>
    </xf>
    <xf numFmtId="0" fontId="9" fillId="0" borderId="27" xfId="0" applyFont="1" applyBorder="1" applyAlignment="1" applyProtection="1">
      <alignment vertical="center"/>
    </xf>
    <xf numFmtId="0" fontId="9" fillId="0" borderId="29" xfId="0" applyFont="1" applyBorder="1" applyAlignment="1" applyProtection="1">
      <alignment vertical="center"/>
    </xf>
    <xf numFmtId="0" fontId="17" fillId="10" borderId="7" xfId="0" applyFont="1" applyFill="1" applyBorder="1" applyAlignment="1" applyProtection="1">
      <alignment horizontal="right" vertical="center" wrapText="1"/>
    </xf>
    <xf numFmtId="0" fontId="17" fillId="10" borderId="6" xfId="0" applyFont="1" applyFill="1" applyBorder="1" applyAlignment="1" applyProtection="1">
      <alignment horizontal="right" vertical="center" wrapText="1"/>
    </xf>
    <xf numFmtId="0" fontId="9" fillId="0" borderId="28" xfId="0" applyFont="1" applyFill="1" applyBorder="1" applyAlignment="1" applyProtection="1">
      <alignment vertical="center" wrapText="1"/>
    </xf>
    <xf numFmtId="0" fontId="9" fillId="0" borderId="27" xfId="0" applyFont="1" applyFill="1" applyBorder="1" applyAlignment="1" applyProtection="1">
      <alignment vertical="center" wrapText="1"/>
    </xf>
    <xf numFmtId="0" fontId="9" fillId="0" borderId="29" xfId="0" applyFont="1" applyFill="1" applyBorder="1" applyAlignment="1" applyProtection="1">
      <alignment vertical="center" wrapText="1"/>
    </xf>
    <xf numFmtId="0" fontId="6" fillId="0" borderId="37" xfId="0" applyFont="1" applyBorder="1" applyAlignment="1" applyProtection="1">
      <alignment horizontal="right" vertical="center"/>
    </xf>
    <xf numFmtId="0" fontId="9" fillId="0" borderId="27" xfId="0" applyFont="1" applyFill="1" applyBorder="1" applyAlignment="1" applyProtection="1">
      <alignment vertical="center"/>
    </xf>
    <xf numFmtId="0" fontId="9" fillId="0" borderId="29" xfId="0" applyFont="1" applyFill="1" applyBorder="1" applyAlignment="1" applyProtection="1">
      <alignment vertical="center"/>
    </xf>
    <xf numFmtId="0" fontId="7" fillId="0" borderId="35" xfId="0" applyFont="1" applyBorder="1" applyAlignment="1" applyProtection="1">
      <alignment horizontal="center" vertical="center" textRotation="90" wrapText="1"/>
    </xf>
    <xf numFmtId="0" fontId="6" fillId="0" borderId="38" xfId="0" applyFont="1" applyBorder="1" applyAlignment="1" applyProtection="1">
      <alignment horizontal="center" vertical="center" textRotation="90" wrapText="1"/>
    </xf>
    <xf numFmtId="0" fontId="9" fillId="0" borderId="38" xfId="0" applyFont="1" applyBorder="1" applyAlignment="1" applyProtection="1">
      <alignment horizontal="center" vertical="center" textRotation="90" wrapText="1"/>
    </xf>
    <xf numFmtId="0" fontId="0" fillId="0" borderId="38" xfId="0" applyBorder="1" applyAlignment="1" applyProtection="1">
      <alignment horizontal="center" vertical="center" textRotation="90" wrapText="1"/>
    </xf>
    <xf numFmtId="0" fontId="0" fillId="0" borderId="49" xfId="0" applyBorder="1" applyAlignment="1" applyProtection="1">
      <alignment horizontal="center" vertical="center" textRotation="90" wrapText="1"/>
    </xf>
    <xf numFmtId="0" fontId="5" fillId="0" borderId="40" xfId="0" applyFont="1" applyBorder="1" applyAlignment="1" applyProtection="1">
      <alignment horizontal="center" vertical="center" textRotation="90" wrapText="1"/>
    </xf>
    <xf numFmtId="0" fontId="5" fillId="0" borderId="42" xfId="0" applyFont="1" applyBorder="1" applyAlignment="1" applyProtection="1">
      <alignment horizontal="center" vertical="center" textRotation="90" wrapText="1"/>
    </xf>
    <xf numFmtId="0" fontId="2" fillId="0" borderId="48" xfId="0" applyFont="1" applyBorder="1" applyAlignment="1" applyProtection="1">
      <alignment horizontal="center" vertical="center" textRotation="90" wrapText="1"/>
    </xf>
    <xf numFmtId="0" fontId="2" fillId="0" borderId="43" xfId="0" applyFont="1" applyBorder="1" applyAlignment="1" applyProtection="1">
      <alignment horizontal="center" vertical="center" textRotation="90" wrapText="1"/>
    </xf>
    <xf numFmtId="0" fontId="2" fillId="0" borderId="44" xfId="0" applyFont="1" applyBorder="1" applyAlignment="1" applyProtection="1">
      <alignment horizontal="center" vertical="center" textRotation="90" wrapText="1"/>
    </xf>
    <xf numFmtId="0" fontId="6" fillId="0" borderId="45" xfId="0" applyFont="1" applyBorder="1" applyAlignment="1" applyProtection="1">
      <alignment horizontal="right" vertical="center" wrapText="1"/>
    </xf>
    <xf numFmtId="0" fontId="5" fillId="0" borderId="46" xfId="0" applyFont="1" applyBorder="1" applyAlignment="1" applyProtection="1">
      <alignment horizontal="right" vertical="center"/>
    </xf>
    <xf numFmtId="0" fontId="6" fillId="0" borderId="47" xfId="0" applyFont="1" applyBorder="1" applyAlignment="1" applyProtection="1">
      <alignment horizontal="center" vertical="center" textRotation="90" wrapText="1"/>
    </xf>
    <xf numFmtId="0" fontId="6" fillId="0" borderId="39" xfId="0" applyFont="1" applyBorder="1" applyAlignment="1" applyProtection="1">
      <alignment horizontal="center" vertical="center" textRotation="90" wrapText="1"/>
    </xf>
    <xf numFmtId="0" fontId="9" fillId="0" borderId="48" xfId="0" applyFont="1" applyBorder="1" applyAlignment="1" applyProtection="1">
      <alignment horizontal="center" vertical="center" textRotation="90" wrapText="1"/>
    </xf>
    <xf numFmtId="0" fontId="9" fillId="0" borderId="43" xfId="0" applyFont="1" applyBorder="1" applyAlignment="1" applyProtection="1">
      <alignment horizontal="center" vertical="center" textRotation="90" wrapText="1"/>
    </xf>
    <xf numFmtId="0" fontId="0" fillId="0" borderId="44" xfId="0" applyBorder="1" applyAlignment="1" applyProtection="1">
      <alignment horizontal="center" vertical="center" textRotation="90" wrapText="1"/>
    </xf>
    <xf numFmtId="0" fontId="9" fillId="0" borderId="51" xfId="3" applyFont="1" applyBorder="1" applyAlignment="1" applyProtection="1">
      <alignment horizontal="left"/>
    </xf>
    <xf numFmtId="0" fontId="9" fillId="0" borderId="52" xfId="3" applyFont="1" applyBorder="1" applyAlignment="1" applyProtection="1">
      <alignment horizontal="left"/>
    </xf>
    <xf numFmtId="0" fontId="10" fillId="0" borderId="0" xfId="3" applyFont="1" applyAlignment="1" applyProtection="1">
      <alignment horizontal="left" vertical="top" wrapText="1"/>
    </xf>
    <xf numFmtId="0" fontId="10" fillId="0" borderId="0" xfId="3" applyFont="1" applyAlignment="1" applyProtection="1">
      <alignment horizontal="left" vertical="top"/>
    </xf>
    <xf numFmtId="0" fontId="7" fillId="0" borderId="7" xfId="3" applyFont="1" applyFill="1" applyBorder="1" applyAlignment="1" applyProtection="1">
      <alignment horizontal="right" vertical="center" wrapText="1" shrinkToFit="1"/>
    </xf>
    <xf numFmtId="0" fontId="10" fillId="0" borderId="6" xfId="3" applyFont="1" applyFill="1" applyBorder="1" applyAlignment="1" applyProtection="1">
      <alignment horizontal="right" vertical="center" wrapText="1" shrinkToFit="1"/>
    </xf>
    <xf numFmtId="0" fontId="6" fillId="0" borderId="7" xfId="3" applyFont="1" applyBorder="1" applyAlignment="1" applyProtection="1">
      <alignment horizontal="left" vertical="center"/>
    </xf>
    <xf numFmtId="0" fontId="6" fillId="0" borderId="6" xfId="3" applyFont="1" applyBorder="1" applyAlignment="1" applyProtection="1">
      <alignment horizontal="left" vertical="center"/>
    </xf>
    <xf numFmtId="0" fontId="7" fillId="0" borderId="7" xfId="3" applyFont="1" applyBorder="1" applyAlignment="1" applyProtection="1">
      <alignment horizontal="left" vertical="center"/>
    </xf>
    <xf numFmtId="0" fontId="7" fillId="0" borderId="6" xfId="3" applyFont="1" applyBorder="1" applyAlignment="1" applyProtection="1">
      <alignment horizontal="left" vertical="center"/>
    </xf>
    <xf numFmtId="0" fontId="9" fillId="0" borderId="12" xfId="3" applyFont="1" applyBorder="1" applyAlignment="1" applyProtection="1">
      <alignment horizontal="left"/>
    </xf>
    <xf numFmtId="0" fontId="9" fillId="0" borderId="0" xfId="3" applyFont="1" applyBorder="1" applyAlignment="1" applyProtection="1">
      <alignment horizontal="left"/>
    </xf>
    <xf numFmtId="0" fontId="9" fillId="0" borderId="7" xfId="3" applyFont="1" applyBorder="1" applyAlignment="1" applyProtection="1">
      <alignment horizontal="left" vertical="center" wrapText="1"/>
    </xf>
    <xf numFmtId="0" fontId="9" fillId="0" borderId="6" xfId="3" applyFont="1" applyBorder="1" applyAlignment="1" applyProtection="1">
      <alignment horizontal="left" vertical="center" wrapText="1"/>
    </xf>
    <xf numFmtId="0" fontId="28" fillId="0" borderId="0" xfId="4" applyFont="1" applyAlignment="1" applyProtection="1">
      <alignment horizontal="left" vertical="center"/>
    </xf>
    <xf numFmtId="0" fontId="26" fillId="0" borderId="0" xfId="4" applyFont="1" applyAlignment="1" applyProtection="1">
      <alignment vertical="center" wrapText="1"/>
    </xf>
    <xf numFmtId="0" fontId="0" fillId="0" borderId="0" xfId="0" applyProtection="1"/>
    <xf numFmtId="0" fontId="5" fillId="15" borderId="0" xfId="0" applyFont="1" applyFill="1" applyAlignment="1" applyProtection="1">
      <alignment horizontal="left" wrapText="1"/>
    </xf>
    <xf numFmtId="0" fontId="40" fillId="0" borderId="7" xfId="0" applyFont="1" applyBorder="1" applyAlignment="1" applyProtection="1">
      <alignment horizontal="left" vertical="center" wrapText="1"/>
    </xf>
    <xf numFmtId="0" fontId="9" fillId="2" borderId="25" xfId="0" applyFont="1" applyFill="1" applyBorder="1" applyAlignment="1" applyProtection="1">
      <alignment horizontal="left" vertical="center" wrapText="1"/>
      <protection locked="0"/>
    </xf>
    <xf numFmtId="0" fontId="9" fillId="0" borderId="28"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29" xfId="0" applyFont="1" applyBorder="1" applyAlignment="1" applyProtection="1">
      <alignment horizontal="center" vertical="center"/>
    </xf>
    <xf numFmtId="9" fontId="9" fillId="2" borderId="29" xfId="2" applyFont="1" applyFill="1" applyBorder="1" applyAlignment="1" applyProtection="1">
      <alignment vertical="center" wrapText="1"/>
      <protection locked="0"/>
    </xf>
    <xf numFmtId="0" fontId="9" fillId="0" borderId="10" xfId="3" applyFont="1" applyBorder="1" applyAlignment="1" applyProtection="1">
      <alignment horizontal="left" vertical="top" wrapText="1"/>
      <protection locked="0"/>
    </xf>
    <xf numFmtId="0" fontId="9" fillId="0" borderId="9" xfId="3" applyFont="1" applyBorder="1" applyAlignment="1" applyProtection="1">
      <alignment horizontal="left" vertical="top" wrapText="1"/>
      <protection locked="0"/>
    </xf>
    <xf numFmtId="0" fontId="9" fillId="0" borderId="11" xfId="3" applyFont="1" applyBorder="1" applyAlignment="1" applyProtection="1">
      <alignment horizontal="left" vertical="top" wrapText="1"/>
      <protection locked="0"/>
    </xf>
    <xf numFmtId="0" fontId="9" fillId="0" borderId="12" xfId="3" applyFont="1" applyBorder="1" applyAlignment="1" applyProtection="1">
      <alignment horizontal="left" vertical="top" wrapText="1"/>
      <protection locked="0"/>
    </xf>
    <xf numFmtId="0" fontId="9" fillId="0" borderId="0" xfId="3" applyFont="1" applyAlignment="1" applyProtection="1">
      <alignment horizontal="left" vertical="top" wrapText="1"/>
      <protection locked="0"/>
    </xf>
    <xf numFmtId="0" fontId="9" fillId="0" borderId="13" xfId="3" applyFont="1" applyBorder="1" applyAlignment="1" applyProtection="1">
      <alignment horizontal="left" vertical="top" wrapText="1"/>
      <protection locked="0"/>
    </xf>
    <xf numFmtId="0" fontId="9" fillId="0" borderId="51" xfId="3" applyFont="1" applyBorder="1" applyAlignment="1" applyProtection="1">
      <alignment horizontal="left" vertical="top" wrapText="1"/>
      <protection locked="0"/>
    </xf>
    <xf numFmtId="0" fontId="9" fillId="0" borderId="52" xfId="3" applyFont="1" applyBorder="1" applyAlignment="1" applyProtection="1">
      <alignment horizontal="left" vertical="top" wrapText="1"/>
      <protection locked="0"/>
    </xf>
    <xf numFmtId="0" fontId="9" fillId="0" borderId="25" xfId="3" applyFont="1" applyBorder="1" applyAlignment="1" applyProtection="1">
      <alignment horizontal="left" vertical="top" wrapText="1"/>
      <protection locked="0"/>
    </xf>
    <xf numFmtId="0" fontId="9" fillId="0" borderId="10" xfId="3" applyFont="1" applyBorder="1" applyAlignment="1" applyProtection="1">
      <alignment vertical="top" wrapText="1"/>
      <protection locked="0"/>
    </xf>
    <xf numFmtId="0" fontId="9" fillId="0" borderId="9" xfId="3" applyFont="1" applyBorder="1" applyAlignment="1" applyProtection="1">
      <alignment vertical="top" wrapText="1"/>
      <protection locked="0"/>
    </xf>
    <xf numFmtId="0" fontId="9" fillId="0" borderId="11" xfId="3" applyFont="1" applyBorder="1" applyAlignment="1" applyProtection="1">
      <alignment vertical="top" wrapText="1"/>
      <protection locked="0"/>
    </xf>
    <xf numFmtId="0" fontId="9" fillId="0" borderId="12" xfId="3" applyFont="1" applyBorder="1" applyAlignment="1" applyProtection="1">
      <alignment vertical="top" wrapText="1"/>
      <protection locked="0"/>
    </xf>
    <xf numFmtId="0" fontId="9" fillId="0" borderId="0" xfId="3" applyFont="1" applyAlignment="1" applyProtection="1">
      <alignment vertical="top" wrapText="1"/>
      <protection locked="0"/>
    </xf>
    <xf numFmtId="0" fontId="9" fillId="0" borderId="13" xfId="3" applyFont="1" applyBorder="1" applyAlignment="1" applyProtection="1">
      <alignment vertical="top" wrapText="1"/>
      <protection locked="0"/>
    </xf>
    <xf numFmtId="0" fontId="9" fillId="0" borderId="51" xfId="3" applyFont="1" applyBorder="1" applyAlignment="1" applyProtection="1">
      <alignment vertical="top" wrapText="1"/>
      <protection locked="0"/>
    </xf>
    <xf numFmtId="0" fontId="9" fillId="0" borderId="52" xfId="3" applyFont="1" applyBorder="1" applyAlignment="1" applyProtection="1">
      <alignment vertical="top" wrapText="1"/>
      <protection locked="0"/>
    </xf>
    <xf numFmtId="0" fontId="9" fillId="0" borderId="25" xfId="3" applyFont="1" applyBorder="1" applyAlignment="1" applyProtection="1">
      <alignment vertical="top" wrapText="1"/>
      <protection locked="0"/>
    </xf>
  </cellXfs>
  <cellStyles count="5">
    <cellStyle name="Komma" xfId="1" builtinId="3"/>
    <cellStyle name="Prozent" xfId="2" builtinId="5"/>
    <cellStyle name="Standard" xfId="0" builtinId="0"/>
    <cellStyle name="Standard 2" xfId="3" xr:uid="{00000000-0005-0000-0000-000003000000}"/>
    <cellStyle name="Standard 3" xfId="4" xr:uid="{00000000-0005-0000-0000-000004000000}"/>
  </cellStyles>
  <dxfs count="23">
    <dxf>
      <fill>
        <patternFill>
          <bgColor rgb="FFFFFF99"/>
        </patternFill>
      </fill>
    </dxf>
    <dxf>
      <fill>
        <patternFill>
          <bgColor rgb="FFFFFF99"/>
        </patternFill>
      </fill>
    </dxf>
    <dxf>
      <font>
        <b/>
        <i val="0"/>
        <color rgb="FFFF0000"/>
      </font>
    </dxf>
    <dxf>
      <font>
        <b/>
        <i val="0"/>
        <color rgb="FFFF0000"/>
      </font>
    </dxf>
    <dxf>
      <fill>
        <patternFill>
          <bgColor rgb="FF92D05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33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3300"/>
        </patternFill>
      </fill>
    </dxf>
    <dxf>
      <fill>
        <patternFill>
          <bgColor indexed="10"/>
        </patternFill>
      </fill>
    </dxf>
    <dxf>
      <fill>
        <patternFill>
          <bgColor rgb="FFFF0000"/>
        </patternFill>
      </fill>
    </dxf>
    <dxf>
      <font>
        <color rgb="FF006100"/>
      </font>
      <fill>
        <patternFill>
          <bgColor rgb="FFC6EFCE"/>
        </patternFill>
      </fill>
    </dxf>
  </dxfs>
  <tableStyles count="0" defaultTableStyle="TableStyleMedium9" defaultPivotStyle="PivotStyleLight16"/>
  <colors>
    <mruColors>
      <color rgb="FFFF3300"/>
      <color rgb="FFFF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absoluteAnchor>
    <xdr:pos x="7086600" y="809625"/>
    <xdr:ext cx="2619376" cy="1295401"/>
    <xdr:sp macro="" textlink="">
      <xdr:nvSpPr>
        <xdr:cNvPr id="2" name="Rechteckige Legende 1">
          <a:extLst>
            <a:ext uri="{FF2B5EF4-FFF2-40B4-BE49-F238E27FC236}">
              <a16:creationId xmlns:a16="http://schemas.microsoft.com/office/drawing/2014/main" id="{00000000-0008-0000-0000-000002000000}"/>
            </a:ext>
          </a:extLst>
        </xdr:cNvPr>
        <xdr:cNvSpPr/>
      </xdr:nvSpPr>
      <xdr:spPr>
        <a:xfrm>
          <a:off x="7086600" y="809625"/>
          <a:ext cx="2619376" cy="1295401"/>
        </a:xfrm>
        <a:prstGeom prst="wedgeRectCallout">
          <a:avLst>
            <a:gd name="adj1" fmla="val -60449"/>
            <a:gd name="adj2" fmla="val 59945"/>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Inserire righe supplementari:</a:t>
          </a:r>
          <a:endParaRPr lang="de-CH">
            <a:effectLst/>
          </a:endParaRPr>
        </a:p>
        <a:p>
          <a:r>
            <a:rPr lang="de-CH" sz="1100">
              <a:solidFill>
                <a:schemeClr val="dk1"/>
              </a:solidFill>
              <a:effectLst/>
              <a:latin typeface="+mn-lt"/>
              <a:ea typeface="+mn-ea"/>
              <a:cs typeface="+mn-cs"/>
            </a:rPr>
            <a:t>- Marcare una </a:t>
          </a:r>
          <a:r>
            <a:rPr lang="de-CH" sz="1100" b="1" i="1">
              <a:solidFill>
                <a:schemeClr val="dk1"/>
              </a:solidFill>
              <a:effectLst/>
              <a:latin typeface="+mn-lt"/>
              <a:ea typeface="+mn-ea"/>
              <a:cs typeface="+mn-cs"/>
            </a:rPr>
            <a:t>riga</a:t>
          </a:r>
          <a:r>
            <a:rPr lang="de-CH" sz="1100">
              <a:solidFill>
                <a:schemeClr val="dk1"/>
              </a:solidFill>
              <a:effectLst/>
              <a:latin typeface="+mn-lt"/>
              <a:ea typeface="+mn-ea"/>
              <a:cs typeface="+mn-cs"/>
            </a:rPr>
            <a:t> al centro del settore   che richiede righe supplementari</a:t>
          </a:r>
          <a:endParaRPr lang="de-CH">
            <a:effectLst/>
          </a:endParaRPr>
        </a:p>
        <a:p>
          <a:r>
            <a:rPr lang="de-CH" sz="1100">
              <a:solidFill>
                <a:schemeClr val="dk1"/>
              </a:solidFill>
              <a:effectLst/>
              <a:latin typeface="+mn-lt"/>
              <a:ea typeface="+mn-ea"/>
              <a:cs typeface="+mn-cs"/>
            </a:rPr>
            <a:t>- Con la combinazione di tasti  &lt;CTRL&gt; &lt;+&gt;  Inserisci righe</a:t>
          </a:r>
          <a:endParaRPr lang="de-CH">
            <a:effectLst/>
          </a:endParaRPr>
        </a:p>
        <a:p>
          <a:r>
            <a:rPr lang="de-CH" sz="1100">
              <a:solidFill>
                <a:schemeClr val="dk1"/>
              </a:solidFill>
              <a:effectLst/>
              <a:latin typeface="+mn-lt"/>
              <a:ea typeface="+mn-ea"/>
              <a:cs typeface="+mn-cs"/>
            </a:rPr>
            <a:t>  (utilizzare il tasto + sulla tastiera numerica e premerlo 1x ogni riga...)</a:t>
          </a:r>
          <a:endParaRPr lang="de-CH">
            <a:effectLst/>
          </a:endParaRPr>
        </a:p>
      </xdr:txBody>
    </xdr:sp>
    <xdr:clientData fPrintsWithSheet="0"/>
  </xdr:absoluteAnchor>
  <xdr:oneCellAnchor>
    <xdr:from>
      <xdr:col>6</xdr:col>
      <xdr:colOff>276225</xdr:colOff>
      <xdr:row>32</xdr:row>
      <xdr:rowOff>200024</xdr:rowOff>
    </xdr:from>
    <xdr:ext cx="2251728" cy="838201"/>
    <xdr:sp macro="" textlink="">
      <xdr:nvSpPr>
        <xdr:cNvPr id="3" name="Rechteckige Legende 2">
          <a:extLst>
            <a:ext uri="{FF2B5EF4-FFF2-40B4-BE49-F238E27FC236}">
              <a16:creationId xmlns:a16="http://schemas.microsoft.com/office/drawing/2014/main" id="{00000000-0008-0000-0000-000003000000}"/>
            </a:ext>
          </a:extLst>
        </xdr:cNvPr>
        <xdr:cNvSpPr/>
      </xdr:nvSpPr>
      <xdr:spPr>
        <a:xfrm>
          <a:off x="7086600" y="8067674"/>
          <a:ext cx="2251728" cy="838201"/>
        </a:xfrm>
        <a:prstGeom prst="wedgeRectCallout">
          <a:avLst>
            <a:gd name="adj1" fmla="val -62267"/>
            <a:gd name="adj2" fmla="val 30533"/>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Apprendisti :</a:t>
          </a:r>
          <a:endParaRPr lang="de-CH">
            <a:effectLst/>
          </a:endParaRPr>
        </a:p>
        <a:p>
          <a:r>
            <a:rPr lang="de-CH" sz="1100">
              <a:solidFill>
                <a:schemeClr val="dk1"/>
              </a:solidFill>
              <a:effectLst/>
              <a:latin typeface="+mn-lt"/>
              <a:ea typeface="+mn-ea"/>
              <a:cs typeface="+mn-cs"/>
            </a:rPr>
            <a:t>Indicare per favore il valore effettivo, la ponderazione viene effettuata automaticamente</a:t>
          </a:r>
          <a:endParaRPr lang="de-CH">
            <a:effectLst/>
          </a:endParaRPr>
        </a:p>
      </xdr:txBody>
    </xdr:sp>
    <xdr:clientData fPrintsWithSheet="0"/>
  </xdr:oneCellAnchor>
  <xdr:oneCellAnchor>
    <xdr:from>
      <xdr:col>6</xdr:col>
      <xdr:colOff>247650</xdr:colOff>
      <xdr:row>56</xdr:row>
      <xdr:rowOff>123824</xdr:rowOff>
    </xdr:from>
    <xdr:ext cx="2251728" cy="781051"/>
    <xdr:sp macro="" textlink="">
      <xdr:nvSpPr>
        <xdr:cNvPr id="4" name="Rechteckige Legende 3">
          <a:extLst>
            <a:ext uri="{FF2B5EF4-FFF2-40B4-BE49-F238E27FC236}">
              <a16:creationId xmlns:a16="http://schemas.microsoft.com/office/drawing/2014/main" id="{00000000-0008-0000-0000-000004000000}"/>
            </a:ext>
          </a:extLst>
        </xdr:cNvPr>
        <xdr:cNvSpPr/>
      </xdr:nvSpPr>
      <xdr:spPr>
        <a:xfrm>
          <a:off x="5276850" y="10258424"/>
          <a:ext cx="2251728" cy="781051"/>
        </a:xfrm>
        <a:prstGeom prst="wedgeRectCallout">
          <a:avLst>
            <a:gd name="adj1" fmla="val -62267"/>
            <a:gd name="adj2" fmla="val 30533"/>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Apprendisti:</a:t>
          </a:r>
          <a:endParaRPr lang="de-CH">
            <a:effectLst/>
          </a:endParaRPr>
        </a:p>
        <a:p>
          <a:r>
            <a:rPr lang="de-CH" sz="1100">
              <a:solidFill>
                <a:schemeClr val="dk1"/>
              </a:solidFill>
              <a:effectLst/>
              <a:latin typeface="+mn-lt"/>
              <a:ea typeface="+mn-ea"/>
              <a:cs typeface="+mn-cs"/>
            </a:rPr>
            <a:t>Indicare per favore il valore effettivo, la ponderazione viene effettuata automaticamente</a:t>
          </a:r>
          <a:endParaRPr lang="de-CH">
            <a:effectLst/>
          </a:endParaRPr>
        </a:p>
      </xdr:txBody>
    </xdr:sp>
    <xdr:clientData fPrintsWithSheet="0"/>
  </xdr:oneCellAnchor>
  <xdr:oneCellAnchor>
    <xdr:from>
      <xdr:col>6</xdr:col>
      <xdr:colOff>266700</xdr:colOff>
      <xdr:row>20</xdr:row>
      <xdr:rowOff>161925</xdr:rowOff>
    </xdr:from>
    <xdr:ext cx="2251728" cy="676275"/>
    <xdr:sp macro="" textlink="">
      <xdr:nvSpPr>
        <xdr:cNvPr id="7" name="Rechteckige Legende 6">
          <a:extLst>
            <a:ext uri="{FF2B5EF4-FFF2-40B4-BE49-F238E27FC236}">
              <a16:creationId xmlns:a16="http://schemas.microsoft.com/office/drawing/2014/main" id="{00000000-0008-0000-0000-000007000000}"/>
            </a:ext>
          </a:extLst>
        </xdr:cNvPr>
        <xdr:cNvSpPr/>
      </xdr:nvSpPr>
      <xdr:spPr>
        <a:xfrm>
          <a:off x="7077075" y="5343525"/>
          <a:ext cx="2251728" cy="676275"/>
        </a:xfrm>
        <a:prstGeom prst="wedgeRectCallout">
          <a:avLst>
            <a:gd name="adj1" fmla="val -60998"/>
            <a:gd name="adj2" fmla="val -30578"/>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Studenti SSS</a:t>
          </a:r>
          <a:endParaRPr lang="de-CH">
            <a:effectLst/>
          </a:endParaRPr>
        </a:p>
        <a:p>
          <a:r>
            <a:rPr lang="de-CH" sz="1100" baseline="0">
              <a:solidFill>
                <a:schemeClr val="dk1"/>
              </a:solidFill>
              <a:effectLst/>
              <a:latin typeface="+mn-lt"/>
              <a:ea typeface="+mn-ea"/>
              <a:cs typeface="+mn-cs"/>
            </a:rPr>
            <a:t>Inserire i valori secondo la tabella con il grado di occupazione</a:t>
          </a:r>
          <a:endParaRPr lang="de-CH">
            <a:effectLst/>
          </a:endParaRPr>
        </a:p>
      </xdr:txBody>
    </xdr:sp>
    <xdr:clientData fPrintsWithSheet="0"/>
  </xdr:oneCellAnchor>
  <xdr:oneCellAnchor>
    <xdr:from>
      <xdr:col>6</xdr:col>
      <xdr:colOff>257175</xdr:colOff>
      <xdr:row>37</xdr:row>
      <xdr:rowOff>190500</xdr:rowOff>
    </xdr:from>
    <xdr:ext cx="2251728" cy="676275"/>
    <xdr:sp macro="" textlink="">
      <xdr:nvSpPr>
        <xdr:cNvPr id="8" name="Rechteckige Legende 7">
          <a:extLst>
            <a:ext uri="{FF2B5EF4-FFF2-40B4-BE49-F238E27FC236}">
              <a16:creationId xmlns:a16="http://schemas.microsoft.com/office/drawing/2014/main" id="{00000000-0008-0000-0000-000008000000}"/>
            </a:ext>
          </a:extLst>
        </xdr:cNvPr>
        <xdr:cNvSpPr/>
      </xdr:nvSpPr>
      <xdr:spPr>
        <a:xfrm>
          <a:off x="7067550" y="9105900"/>
          <a:ext cx="2251728" cy="676275"/>
        </a:xfrm>
        <a:prstGeom prst="wedgeRectCallout">
          <a:avLst>
            <a:gd name="adj1" fmla="val -60998"/>
            <a:gd name="adj2" fmla="val -30578"/>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Studenti SSS</a:t>
          </a:r>
          <a:endParaRPr lang="de-CH">
            <a:effectLst/>
          </a:endParaRPr>
        </a:p>
        <a:p>
          <a:r>
            <a:rPr lang="de-CH" sz="1100" baseline="0">
              <a:solidFill>
                <a:schemeClr val="dk1"/>
              </a:solidFill>
              <a:effectLst/>
              <a:latin typeface="+mn-lt"/>
              <a:ea typeface="+mn-ea"/>
              <a:cs typeface="+mn-cs"/>
            </a:rPr>
            <a:t>Inserire i valori secondo la tabella con il grado di occupazione</a:t>
          </a:r>
          <a:endParaRPr lang="de-CH">
            <a:effectLst/>
          </a:endParaRPr>
        </a:p>
      </xdr:txBody>
    </xdr:sp>
    <xdr:clientData fPrintsWithSheet="0"/>
  </xdr:oneCellAnchor>
  <xdr:oneCellAnchor>
    <xdr:from>
      <xdr:col>6</xdr:col>
      <xdr:colOff>247650</xdr:colOff>
      <xdr:row>61</xdr:row>
      <xdr:rowOff>171450</xdr:rowOff>
    </xdr:from>
    <xdr:ext cx="2251728" cy="676275"/>
    <xdr:sp macro="" textlink="">
      <xdr:nvSpPr>
        <xdr:cNvPr id="9" name="Rechteckige Legende 8">
          <a:extLst>
            <a:ext uri="{FF2B5EF4-FFF2-40B4-BE49-F238E27FC236}">
              <a16:creationId xmlns:a16="http://schemas.microsoft.com/office/drawing/2014/main" id="{00000000-0008-0000-0000-000009000000}"/>
            </a:ext>
          </a:extLst>
        </xdr:cNvPr>
        <xdr:cNvSpPr/>
      </xdr:nvSpPr>
      <xdr:spPr>
        <a:xfrm>
          <a:off x="7058025" y="14611350"/>
          <a:ext cx="2251728" cy="676275"/>
        </a:xfrm>
        <a:prstGeom prst="wedgeRectCallout">
          <a:avLst>
            <a:gd name="adj1" fmla="val -60998"/>
            <a:gd name="adj2" fmla="val -30578"/>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Studenti SSS</a:t>
          </a:r>
          <a:endParaRPr lang="de-CH">
            <a:effectLst/>
          </a:endParaRPr>
        </a:p>
        <a:p>
          <a:r>
            <a:rPr lang="de-CH" sz="1100" baseline="0">
              <a:solidFill>
                <a:schemeClr val="dk1"/>
              </a:solidFill>
              <a:effectLst/>
              <a:latin typeface="+mn-lt"/>
              <a:ea typeface="+mn-ea"/>
              <a:cs typeface="+mn-cs"/>
            </a:rPr>
            <a:t>Inserire i valori secondo la tabella con il grado di occupazione</a:t>
          </a:r>
          <a:endParaRPr lang="de-CH">
            <a:effectLst/>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3</xdr:col>
      <xdr:colOff>323850</xdr:colOff>
      <xdr:row>25</xdr:row>
      <xdr:rowOff>133350</xdr:rowOff>
    </xdr:from>
    <xdr:to>
      <xdr:col>7</xdr:col>
      <xdr:colOff>165753</xdr:colOff>
      <xdr:row>28</xdr:row>
      <xdr:rowOff>95250</xdr:rowOff>
    </xdr:to>
    <xdr:sp macro="" textlink="">
      <xdr:nvSpPr>
        <xdr:cNvPr id="2" name="Rechteckige Legende 1">
          <a:extLst>
            <a:ext uri="{FF2B5EF4-FFF2-40B4-BE49-F238E27FC236}">
              <a16:creationId xmlns:a16="http://schemas.microsoft.com/office/drawing/2014/main" id="{00000000-0008-0000-0100-000002000000}"/>
            </a:ext>
          </a:extLst>
        </xdr:cNvPr>
        <xdr:cNvSpPr/>
      </xdr:nvSpPr>
      <xdr:spPr>
        <a:xfrm>
          <a:off x="6896100" y="4781550"/>
          <a:ext cx="2251728" cy="685800"/>
        </a:xfrm>
        <a:prstGeom prst="wedgeRectCallout">
          <a:avLst>
            <a:gd name="adj1" fmla="val -63113"/>
            <a:gd name="adj2" fmla="val 20811"/>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it-CH" sz="1100">
              <a:solidFill>
                <a:schemeClr val="dk1"/>
              </a:solidFill>
              <a:effectLst/>
              <a:latin typeface="+mn-lt"/>
              <a:ea typeface="+mn-ea"/>
              <a:cs typeface="+mn-cs"/>
            </a:rPr>
            <a:t>p. f. inserire qui la cifra totale. I supplementi vengano effettuate automaticamente</a:t>
          </a:r>
          <a:r>
            <a:rPr lang="de-CH" sz="1100" baseline="0">
              <a:solidFill>
                <a:schemeClr val="dk1"/>
              </a:solidFill>
              <a:effectLst/>
              <a:latin typeface="+mn-lt"/>
              <a:ea typeface="+mn-ea"/>
              <a:cs typeface="+mn-cs"/>
            </a:rPr>
            <a:t>. </a:t>
          </a:r>
          <a:endParaRPr lang="de-CH">
            <a:effectLst/>
          </a:endParaRPr>
        </a:p>
        <a:p>
          <a:r>
            <a:rPr lang="de-CH" sz="1100" baseline="0">
              <a:solidFill>
                <a:schemeClr val="dk1"/>
              </a:solidFill>
              <a:effectLst/>
              <a:latin typeface="+mn-lt"/>
              <a:ea typeface="+mn-ea"/>
              <a:cs typeface="+mn-cs"/>
            </a:rPr>
            <a:t> </a:t>
          </a:r>
          <a:endParaRPr lang="de-CH">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323849</xdr:colOff>
      <xdr:row>34</xdr:row>
      <xdr:rowOff>161924</xdr:rowOff>
    </xdr:from>
    <xdr:to>
      <xdr:col>8</xdr:col>
      <xdr:colOff>466724</xdr:colOff>
      <xdr:row>43</xdr:row>
      <xdr:rowOff>66675</xdr:rowOff>
    </xdr:to>
    <xdr:sp macro="" textlink="">
      <xdr:nvSpPr>
        <xdr:cNvPr id="3" name="Rechteckige Legende 2">
          <a:extLst>
            <a:ext uri="{FF2B5EF4-FFF2-40B4-BE49-F238E27FC236}">
              <a16:creationId xmlns:a16="http://schemas.microsoft.com/office/drawing/2014/main" id="{00000000-0008-0000-0200-000003000000}"/>
            </a:ext>
          </a:extLst>
        </xdr:cNvPr>
        <xdr:cNvSpPr/>
      </xdr:nvSpPr>
      <xdr:spPr>
        <a:xfrm>
          <a:off x="7648574" y="7705724"/>
          <a:ext cx="2657475" cy="1381126"/>
        </a:xfrm>
        <a:prstGeom prst="wedgeRectCallout">
          <a:avLst>
            <a:gd name="adj1" fmla="val -91455"/>
            <a:gd name="adj2" fmla="val -98633"/>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aseline="0">
              <a:solidFill>
                <a:schemeClr val="dk1"/>
              </a:solidFill>
              <a:effectLst/>
              <a:latin typeface="+mn-lt"/>
              <a:ea typeface="+mn-ea"/>
              <a:cs typeface="+mn-cs"/>
            </a:rPr>
            <a:t>La percentuale di personale specializzato e HF e le percentuali di personale mancante si basano sui calcoli dei minuti medi di assistenza infermieristica.</a:t>
          </a:r>
        </a:p>
        <a:p>
          <a:r>
            <a:rPr lang="de-CH" sz="1100" baseline="0">
              <a:solidFill>
                <a:schemeClr val="dk1"/>
              </a:solidFill>
              <a:effectLst/>
              <a:latin typeface="+mn-lt"/>
              <a:ea typeface="+mn-ea"/>
              <a:cs typeface="+mn-cs"/>
            </a:rPr>
            <a:t>(Foglio di calcolo per il piano indicativo del personale)</a:t>
          </a:r>
          <a:endParaRPr lang="de-CH">
            <a:effectLst/>
          </a:endParaRPr>
        </a:p>
      </xdr:txBody>
    </xdr:sp>
    <xdr:clientData fPrintsWithSheet="0"/>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FFFF00"/>
            </a:gs>
            <a:gs pos="100000">
              <a:srgbClr val="FFFF00">
                <a:gamma/>
                <a:shade val="92941"/>
                <a:invGamma/>
              </a:srgbClr>
            </a:gs>
          </a:gsLst>
          <a:lin ang="5400000" scaled="1"/>
        </a:gra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FFFF00"/>
            </a:gs>
            <a:gs pos="100000">
              <a:srgbClr val="FFFF00">
                <a:gamma/>
                <a:shade val="92941"/>
                <a:invGamma/>
              </a:srgbClr>
            </a:gs>
          </a:gsLst>
          <a:lin ang="5400000" scaled="1"/>
        </a:gra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6"/>
  <sheetViews>
    <sheetView tabSelected="1" zoomScaleNormal="100" workbookViewId="0">
      <pane ySplit="7" topLeftCell="A65" activePane="bottomLeft" state="frozen"/>
      <selection activeCell="G14" sqref="G14"/>
      <selection pane="bottomLeft" activeCell="E1" sqref="E1:F1"/>
    </sheetView>
  </sheetViews>
  <sheetFormatPr baseColWidth="10" defaultColWidth="11" defaultRowHeight="12.75"/>
  <cols>
    <col min="1" max="2" width="8.125" style="1" customWidth="1"/>
    <col min="3" max="3" width="23.625" style="1" customWidth="1"/>
    <col min="4" max="4" width="28.75" style="1" customWidth="1"/>
    <col min="5" max="6" width="10.375" style="1" customWidth="1"/>
    <col min="7" max="7" width="40.625" style="1" customWidth="1"/>
    <col min="8" max="16384" width="11" style="1"/>
  </cols>
  <sheetData>
    <row r="1" spans="1:6" s="2" customFormat="1" ht="30" customHeight="1">
      <c r="A1" s="77"/>
      <c r="B1" s="77"/>
      <c r="C1" s="77"/>
      <c r="D1" s="78" t="s">
        <v>107</v>
      </c>
      <c r="E1" s="307"/>
      <c r="F1" s="308"/>
    </row>
    <row r="2" spans="1:6" s="2" customFormat="1" ht="15.75" customHeight="1">
      <c r="A2" s="77"/>
      <c r="B2" s="77"/>
      <c r="C2" s="77"/>
      <c r="D2" s="79"/>
      <c r="E2" s="79"/>
      <c r="F2" s="80"/>
    </row>
    <row r="3" spans="1:6" s="2" customFormat="1" ht="40.5" customHeight="1">
      <c r="A3" s="313" t="s">
        <v>209</v>
      </c>
      <c r="B3" s="314"/>
      <c r="C3" s="314"/>
      <c r="D3" s="314"/>
      <c r="E3" s="314"/>
      <c r="F3" s="314"/>
    </row>
    <row r="4" spans="1:6" s="2" customFormat="1">
      <c r="A4" s="77"/>
      <c r="B4" s="77"/>
      <c r="C4" s="77"/>
      <c r="D4" s="77"/>
      <c r="E4" s="77"/>
      <c r="F4" s="77"/>
    </row>
    <row r="5" spans="1:6" s="2" customFormat="1" ht="30" customHeight="1">
      <c r="A5" s="315" t="s">
        <v>208</v>
      </c>
      <c r="B5" s="315"/>
      <c r="C5" s="316"/>
      <c r="D5" s="317"/>
      <c r="E5" s="317"/>
      <c r="F5" s="318"/>
    </row>
    <row r="6" spans="1:6" s="2" customFormat="1" ht="13.5" thickBot="1">
      <c r="A6" s="77"/>
      <c r="B6" s="77"/>
      <c r="C6" s="77"/>
      <c r="D6" s="77"/>
      <c r="E6" s="77"/>
      <c r="F6" s="77"/>
    </row>
    <row r="7" spans="1:6" s="3" customFormat="1" ht="37.5" customHeight="1" thickBot="1">
      <c r="A7" s="319"/>
      <c r="B7" s="320"/>
      <c r="C7" s="81" t="s">
        <v>207</v>
      </c>
      <c r="D7" s="81" t="s">
        <v>206</v>
      </c>
      <c r="E7" s="284" t="s">
        <v>205</v>
      </c>
      <c r="F7" s="283" t="s">
        <v>204</v>
      </c>
    </row>
    <row r="8" spans="1:6" s="2" customFormat="1" ht="16.5" customHeight="1">
      <c r="A8" s="322"/>
      <c r="B8" s="323"/>
      <c r="C8" s="332" t="s">
        <v>203</v>
      </c>
      <c r="D8" s="11"/>
      <c r="E8" s="12"/>
      <c r="F8" s="309">
        <f>SUM(E8:E10)</f>
        <v>0</v>
      </c>
    </row>
    <row r="9" spans="1:6" s="2" customFormat="1" ht="16.5" customHeight="1">
      <c r="A9" s="324"/>
      <c r="B9" s="325"/>
      <c r="C9" s="328"/>
      <c r="D9" s="5"/>
      <c r="E9" s="6"/>
      <c r="F9" s="310"/>
    </row>
    <row r="10" spans="1:6" s="2" customFormat="1" ht="16.5" customHeight="1">
      <c r="A10" s="326"/>
      <c r="B10" s="327"/>
      <c r="C10" s="333"/>
      <c r="D10" s="8"/>
      <c r="E10" s="10"/>
      <c r="F10" s="311"/>
    </row>
    <row r="11" spans="1:6" s="2" customFormat="1" ht="16.5" customHeight="1">
      <c r="A11" s="324"/>
      <c r="B11" s="325"/>
      <c r="C11" s="328" t="s">
        <v>202</v>
      </c>
      <c r="D11" s="7"/>
      <c r="E11" s="9"/>
      <c r="F11" s="310">
        <f>SUM(E11:E13)</f>
        <v>0</v>
      </c>
    </row>
    <row r="12" spans="1:6" s="2" customFormat="1" ht="16.5" customHeight="1">
      <c r="A12" s="324"/>
      <c r="B12" s="325"/>
      <c r="C12" s="328"/>
      <c r="D12" s="5"/>
      <c r="E12" s="6"/>
      <c r="F12" s="310"/>
    </row>
    <row r="13" spans="1:6" s="2" customFormat="1" ht="16.5" customHeight="1" thickBot="1">
      <c r="A13" s="330"/>
      <c r="B13" s="331"/>
      <c r="C13" s="329"/>
      <c r="D13" s="8"/>
      <c r="E13" s="10"/>
      <c r="F13" s="311"/>
    </row>
    <row r="14" spans="1:6" s="2" customFormat="1" ht="16.5" customHeight="1">
      <c r="A14" s="348" t="s">
        <v>201</v>
      </c>
      <c r="B14" s="360" t="s">
        <v>200</v>
      </c>
      <c r="C14" s="290" t="s">
        <v>215</v>
      </c>
      <c r="D14" s="11"/>
      <c r="E14" s="12"/>
      <c r="F14" s="309">
        <f>SUM(E14:E16)</f>
        <v>0</v>
      </c>
    </row>
    <row r="15" spans="1:6" s="2" customFormat="1" ht="16.5" customHeight="1">
      <c r="A15" s="349"/>
      <c r="B15" s="361"/>
      <c r="C15" s="291"/>
      <c r="D15" s="5"/>
      <c r="E15" s="6"/>
      <c r="F15" s="310"/>
    </row>
    <row r="16" spans="1:6" s="2" customFormat="1" ht="14.25" customHeight="1">
      <c r="A16" s="349"/>
      <c r="B16" s="361"/>
      <c r="C16" s="292"/>
      <c r="D16" s="8"/>
      <c r="E16" s="10"/>
      <c r="F16" s="311"/>
    </row>
    <row r="17" spans="1:7" s="2" customFormat="1" ht="32.25" customHeight="1">
      <c r="A17" s="349"/>
      <c r="B17" s="361"/>
      <c r="C17" s="383" t="s">
        <v>216</v>
      </c>
      <c r="D17" s="321"/>
      <c r="E17" s="122" t="s">
        <v>199</v>
      </c>
      <c r="F17" s="278"/>
    </row>
    <row r="18" spans="1:7" s="2" customFormat="1" ht="16.5" customHeight="1">
      <c r="A18" s="350"/>
      <c r="B18" s="362"/>
      <c r="C18" s="296" t="s">
        <v>198</v>
      </c>
      <c r="D18" s="89"/>
      <c r="E18" s="90"/>
      <c r="F18" s="312">
        <f>SUM(E18:E20)</f>
        <v>0</v>
      </c>
    </row>
    <row r="19" spans="1:7" s="2" customFormat="1" ht="16.5" customHeight="1">
      <c r="A19" s="350"/>
      <c r="B19" s="363"/>
      <c r="C19" s="291"/>
      <c r="D19" s="5"/>
      <c r="E19" s="6"/>
      <c r="F19" s="310"/>
    </row>
    <row r="20" spans="1:7" s="2" customFormat="1" ht="16.5" customHeight="1">
      <c r="A20" s="350"/>
      <c r="B20" s="363"/>
      <c r="C20" s="292"/>
      <c r="D20" s="8"/>
      <c r="E20" s="10"/>
      <c r="F20" s="311"/>
    </row>
    <row r="21" spans="1:7" s="2" customFormat="1" ht="16.5" customHeight="1">
      <c r="A21" s="350"/>
      <c r="B21" s="363"/>
      <c r="C21" s="342" t="s">
        <v>211</v>
      </c>
      <c r="D21" s="89"/>
      <c r="E21" s="90"/>
      <c r="F21" s="312">
        <f>SUM(E21:E23)</f>
        <v>0</v>
      </c>
    </row>
    <row r="22" spans="1:7" s="2" customFormat="1" ht="16.5" customHeight="1">
      <c r="A22" s="350"/>
      <c r="B22" s="363"/>
      <c r="C22" s="343"/>
      <c r="D22" s="5"/>
      <c r="E22" s="6"/>
      <c r="F22" s="310"/>
    </row>
    <row r="23" spans="1:7" s="2" customFormat="1" ht="16.5" customHeight="1">
      <c r="A23" s="350"/>
      <c r="B23" s="363"/>
      <c r="C23" s="344"/>
      <c r="D23" s="8"/>
      <c r="E23" s="10"/>
      <c r="F23" s="311"/>
    </row>
    <row r="24" spans="1:7" s="2" customFormat="1" ht="16.5" customHeight="1">
      <c r="A24" s="350"/>
      <c r="B24" s="363"/>
      <c r="C24" s="340" t="s">
        <v>187</v>
      </c>
      <c r="D24" s="341"/>
      <c r="E24" s="158"/>
      <c r="F24" s="278">
        <f>-E24</f>
        <v>0</v>
      </c>
    </row>
    <row r="25" spans="1:7" s="2" customFormat="1" ht="30" customHeight="1" thickBot="1">
      <c r="A25" s="350"/>
      <c r="B25" s="364"/>
      <c r="C25" s="345" t="s">
        <v>225</v>
      </c>
      <c r="D25" s="345"/>
      <c r="E25" s="82"/>
      <c r="F25" s="83">
        <f>F14+F24+F18+F21</f>
        <v>0</v>
      </c>
      <c r="G25" s="4"/>
    </row>
    <row r="26" spans="1:7" s="2" customFormat="1" ht="16.5" customHeight="1">
      <c r="A26" s="350"/>
      <c r="B26" s="353" t="s">
        <v>197</v>
      </c>
      <c r="C26" s="290" t="s">
        <v>196</v>
      </c>
      <c r="D26" s="11"/>
      <c r="E26" s="12"/>
      <c r="F26" s="295">
        <f>SUM(E26:E28)</f>
        <v>0</v>
      </c>
    </row>
    <row r="27" spans="1:7" s="2" customFormat="1" ht="16.5" customHeight="1">
      <c r="A27" s="350"/>
      <c r="B27" s="354"/>
      <c r="C27" s="338"/>
      <c r="D27" s="5"/>
      <c r="E27" s="6"/>
      <c r="F27" s="288"/>
    </row>
    <row r="28" spans="1:7" s="2" customFormat="1" ht="16.5" customHeight="1">
      <c r="A28" s="350"/>
      <c r="B28" s="354"/>
      <c r="C28" s="339"/>
      <c r="D28" s="8"/>
      <c r="E28" s="10"/>
      <c r="F28" s="289"/>
    </row>
    <row r="29" spans="1:7" s="2" customFormat="1" ht="16.5" customHeight="1">
      <c r="A29" s="350"/>
      <c r="B29" s="354"/>
      <c r="C29" s="296" t="s">
        <v>195</v>
      </c>
      <c r="D29" s="7"/>
      <c r="E29" s="9"/>
      <c r="F29" s="287">
        <f>SUM(E29:E31)</f>
        <v>0</v>
      </c>
    </row>
    <row r="30" spans="1:7" s="2" customFormat="1" ht="16.5" customHeight="1">
      <c r="A30" s="350"/>
      <c r="B30" s="354"/>
      <c r="C30" s="338"/>
      <c r="D30" s="5"/>
      <c r="E30" s="6"/>
      <c r="F30" s="288"/>
    </row>
    <row r="31" spans="1:7" s="2" customFormat="1" ht="16.5" customHeight="1">
      <c r="A31" s="350"/>
      <c r="B31" s="354"/>
      <c r="C31" s="339"/>
      <c r="D31" s="8"/>
      <c r="E31" s="10"/>
      <c r="F31" s="289"/>
    </row>
    <row r="32" spans="1:7" s="2" customFormat="1" ht="16.5" customHeight="1">
      <c r="A32" s="350"/>
      <c r="B32" s="355"/>
      <c r="C32" s="296" t="s">
        <v>217</v>
      </c>
      <c r="D32" s="7"/>
      <c r="E32" s="9"/>
      <c r="F32" s="288">
        <f>SUM(E32:E34)</f>
        <v>0</v>
      </c>
    </row>
    <row r="33" spans="1:7" s="2" customFormat="1" ht="16.5" customHeight="1">
      <c r="A33" s="350"/>
      <c r="B33" s="355"/>
      <c r="C33" s="291"/>
      <c r="D33" s="7"/>
      <c r="E33" s="9"/>
      <c r="F33" s="288"/>
    </row>
    <row r="34" spans="1:7" s="2" customFormat="1" ht="16.5" customHeight="1">
      <c r="A34" s="350"/>
      <c r="B34" s="355"/>
      <c r="C34" s="292"/>
      <c r="D34" s="8"/>
      <c r="E34" s="10"/>
      <c r="F34" s="289"/>
    </row>
    <row r="35" spans="1:7" s="2" customFormat="1" ht="16.5" customHeight="1">
      <c r="A35" s="350"/>
      <c r="B35" s="355"/>
      <c r="C35" s="296" t="s">
        <v>194</v>
      </c>
      <c r="D35" s="7"/>
      <c r="E35" s="9"/>
      <c r="F35" s="287">
        <f>SUM(E35:E37)*30%</f>
        <v>0</v>
      </c>
    </row>
    <row r="36" spans="1:7" s="2" customFormat="1" ht="16.5" customHeight="1">
      <c r="A36" s="350"/>
      <c r="B36" s="355"/>
      <c r="C36" s="338"/>
      <c r="D36" s="5"/>
      <c r="E36" s="6"/>
      <c r="F36" s="288"/>
    </row>
    <row r="37" spans="1:7" s="2" customFormat="1" ht="16.5" customHeight="1">
      <c r="A37" s="350"/>
      <c r="B37" s="355"/>
      <c r="C37" s="339"/>
      <c r="D37" s="8"/>
      <c r="E37" s="10"/>
      <c r="F37" s="289"/>
    </row>
    <row r="38" spans="1:7" s="2" customFormat="1" ht="16.5" customHeight="1">
      <c r="A38" s="350"/>
      <c r="B38" s="355"/>
      <c r="C38" s="342" t="s">
        <v>213</v>
      </c>
      <c r="D38" s="7"/>
      <c r="E38" s="9"/>
      <c r="F38" s="287">
        <f>SUM(E38:E40)</f>
        <v>0</v>
      </c>
    </row>
    <row r="39" spans="1:7" s="2" customFormat="1" ht="16.5" customHeight="1">
      <c r="A39" s="350"/>
      <c r="B39" s="355"/>
      <c r="C39" s="346"/>
      <c r="D39" s="5"/>
      <c r="E39" s="6"/>
      <c r="F39" s="288"/>
    </row>
    <row r="40" spans="1:7" s="2" customFormat="1" ht="16.5" customHeight="1">
      <c r="A40" s="350"/>
      <c r="B40" s="355"/>
      <c r="C40" s="347"/>
      <c r="D40" s="8"/>
      <c r="E40" s="10"/>
      <c r="F40" s="289"/>
    </row>
    <row r="41" spans="1:7" s="2" customFormat="1" ht="16.5" customHeight="1">
      <c r="A41" s="350"/>
      <c r="B41" s="355"/>
      <c r="C41" s="296" t="s">
        <v>218</v>
      </c>
      <c r="D41" s="7"/>
      <c r="E41" s="9"/>
      <c r="F41" s="287">
        <f>SUM(E41:E43)</f>
        <v>0</v>
      </c>
    </row>
    <row r="42" spans="1:7" s="2" customFormat="1" ht="16.5" customHeight="1">
      <c r="A42" s="350"/>
      <c r="B42" s="355"/>
      <c r="C42" s="291"/>
      <c r="D42" s="5"/>
      <c r="E42" s="6"/>
      <c r="F42" s="288"/>
    </row>
    <row r="43" spans="1:7" s="2" customFormat="1" ht="16.5" customHeight="1">
      <c r="A43" s="350"/>
      <c r="B43" s="355"/>
      <c r="C43" s="292"/>
      <c r="D43" s="8"/>
      <c r="E43" s="10"/>
      <c r="F43" s="289"/>
    </row>
    <row r="44" spans="1:7" s="2" customFormat="1" ht="27" customHeight="1">
      <c r="A44" s="350"/>
      <c r="B44" s="356"/>
      <c r="C44" s="340" t="s">
        <v>219</v>
      </c>
      <c r="D44" s="341"/>
      <c r="E44" s="158"/>
      <c r="F44" s="278">
        <f>-E44</f>
        <v>0</v>
      </c>
    </row>
    <row r="45" spans="1:7" s="2" customFormat="1" ht="30" customHeight="1" thickBot="1">
      <c r="A45" s="351"/>
      <c r="B45" s="357"/>
      <c r="C45" s="345" t="s">
        <v>193</v>
      </c>
      <c r="D45" s="345"/>
      <c r="E45" s="82"/>
      <c r="F45" s="83">
        <f>SUM(F26:F44)</f>
        <v>0</v>
      </c>
    </row>
    <row r="46" spans="1:7" s="2" customFormat="1" ht="42" customHeight="1" thickBot="1">
      <c r="A46" s="352"/>
      <c r="B46" s="358" t="s">
        <v>192</v>
      </c>
      <c r="C46" s="359"/>
      <c r="D46" s="359"/>
      <c r="E46" s="91"/>
      <c r="F46" s="92">
        <f>F25+F45</f>
        <v>0</v>
      </c>
      <c r="G46" s="4"/>
    </row>
    <row r="47" spans="1:7" s="2" customFormat="1" ht="16.5" customHeight="1">
      <c r="A47" s="299" t="s">
        <v>191</v>
      </c>
      <c r="B47" s="300"/>
      <c r="C47" s="296" t="s">
        <v>190</v>
      </c>
      <c r="D47" s="7"/>
      <c r="E47" s="9"/>
      <c r="F47" s="288">
        <f>SUM(E47:E49)</f>
        <v>0</v>
      </c>
    </row>
    <row r="48" spans="1:7" s="2" customFormat="1" ht="16.5" customHeight="1">
      <c r="A48" s="299"/>
      <c r="B48" s="300"/>
      <c r="C48" s="291"/>
      <c r="D48" s="5"/>
      <c r="E48" s="6"/>
      <c r="F48" s="288"/>
    </row>
    <row r="49" spans="1:6" s="2" customFormat="1" ht="16.5" customHeight="1">
      <c r="A49" s="299"/>
      <c r="B49" s="300"/>
      <c r="C49" s="292"/>
      <c r="D49" s="8"/>
      <c r="E49" s="10"/>
      <c r="F49" s="289"/>
    </row>
    <row r="50" spans="1:6" s="2" customFormat="1" ht="16.5" customHeight="1">
      <c r="A50" s="299"/>
      <c r="B50" s="300"/>
      <c r="C50" s="291" t="s">
        <v>220</v>
      </c>
      <c r="D50" s="7"/>
      <c r="E50" s="9"/>
      <c r="F50" s="288">
        <f>SUM(E50:E52)</f>
        <v>0</v>
      </c>
    </row>
    <row r="51" spans="1:6" s="2" customFormat="1" ht="16.5" customHeight="1">
      <c r="A51" s="299"/>
      <c r="B51" s="300"/>
      <c r="C51" s="291"/>
      <c r="D51" s="7"/>
      <c r="E51" s="9"/>
      <c r="F51" s="288"/>
    </row>
    <row r="52" spans="1:6" s="2" customFormat="1" ht="16.5" customHeight="1">
      <c r="A52" s="299"/>
      <c r="B52" s="300"/>
      <c r="C52" s="292"/>
      <c r="D52" s="8"/>
      <c r="E52" s="10"/>
      <c r="F52" s="289"/>
    </row>
    <row r="53" spans="1:6" s="2" customFormat="1" ht="16.5" customHeight="1">
      <c r="A53" s="334"/>
      <c r="B53" s="335"/>
      <c r="C53" s="296" t="s">
        <v>221</v>
      </c>
      <c r="D53" s="7"/>
      <c r="E53" s="9"/>
      <c r="F53" s="288">
        <f>SUM(E53:E55)</f>
        <v>0</v>
      </c>
    </row>
    <row r="54" spans="1:6" s="2" customFormat="1" ht="16.5" customHeight="1">
      <c r="A54" s="334"/>
      <c r="B54" s="335"/>
      <c r="C54" s="291"/>
      <c r="D54" s="7"/>
      <c r="E54" s="9"/>
      <c r="F54" s="288"/>
    </row>
    <row r="55" spans="1:6" s="2" customFormat="1" ht="16.5" customHeight="1">
      <c r="A55" s="334"/>
      <c r="B55" s="335"/>
      <c r="C55" s="291"/>
      <c r="D55" s="8"/>
      <c r="E55" s="10"/>
      <c r="F55" s="289"/>
    </row>
    <row r="56" spans="1:6" s="2" customFormat="1" ht="16.5" customHeight="1">
      <c r="A56" s="334"/>
      <c r="B56" s="335"/>
      <c r="C56" s="296" t="s">
        <v>222</v>
      </c>
      <c r="D56" s="7"/>
      <c r="E56" s="9"/>
      <c r="F56" s="288">
        <f>SUM(E56:E58)</f>
        <v>0</v>
      </c>
    </row>
    <row r="57" spans="1:6" s="2" customFormat="1" ht="16.5" customHeight="1">
      <c r="A57" s="334"/>
      <c r="B57" s="335"/>
      <c r="C57" s="338"/>
      <c r="D57" s="7"/>
      <c r="E57" s="9"/>
      <c r="F57" s="288"/>
    </row>
    <row r="58" spans="1:6" s="2" customFormat="1" ht="16.5" customHeight="1">
      <c r="A58" s="334"/>
      <c r="B58" s="335"/>
      <c r="C58" s="338"/>
      <c r="D58" s="8"/>
      <c r="E58" s="10"/>
      <c r="F58" s="289"/>
    </row>
    <row r="59" spans="1:6" s="2" customFormat="1" ht="16.5" customHeight="1">
      <c r="A59" s="334"/>
      <c r="B59" s="335"/>
      <c r="C59" s="296" t="s">
        <v>189</v>
      </c>
      <c r="D59" s="7"/>
      <c r="E59" s="9"/>
      <c r="F59" s="287">
        <f>SUM(E59:E61)*30%</f>
        <v>0</v>
      </c>
    </row>
    <row r="60" spans="1:6" s="2" customFormat="1" ht="16.5" customHeight="1">
      <c r="A60" s="334"/>
      <c r="B60" s="335"/>
      <c r="C60" s="338"/>
      <c r="D60" s="5"/>
      <c r="E60" s="6"/>
      <c r="F60" s="288"/>
    </row>
    <row r="61" spans="1:6" s="2" customFormat="1" ht="16.5" customHeight="1">
      <c r="A61" s="334"/>
      <c r="B61" s="335"/>
      <c r="C61" s="339"/>
      <c r="D61" s="8"/>
      <c r="E61" s="10"/>
      <c r="F61" s="289"/>
    </row>
    <row r="62" spans="1:6" s="2" customFormat="1" ht="16.5" customHeight="1">
      <c r="A62" s="334"/>
      <c r="B62" s="335"/>
      <c r="C62" s="342" t="s">
        <v>212</v>
      </c>
      <c r="D62" s="7"/>
      <c r="E62" s="9"/>
      <c r="F62" s="287">
        <f>SUM(E62:E64)</f>
        <v>0</v>
      </c>
    </row>
    <row r="63" spans="1:6" s="2" customFormat="1" ht="16.5" customHeight="1">
      <c r="A63" s="301"/>
      <c r="B63" s="336"/>
      <c r="C63" s="343"/>
      <c r="D63" s="5"/>
      <c r="E63" s="6"/>
      <c r="F63" s="288"/>
    </row>
    <row r="64" spans="1:6" s="2" customFormat="1" ht="16.5" customHeight="1">
      <c r="A64" s="301"/>
      <c r="B64" s="336"/>
      <c r="C64" s="344"/>
      <c r="D64" s="8"/>
      <c r="E64" s="10"/>
      <c r="F64" s="289"/>
    </row>
    <row r="65" spans="1:6" s="2" customFormat="1" ht="16.5" customHeight="1">
      <c r="A65" s="301"/>
      <c r="B65" s="336"/>
      <c r="C65" s="296" t="s">
        <v>188</v>
      </c>
      <c r="D65" s="7"/>
      <c r="E65" s="9"/>
      <c r="F65" s="287">
        <f>SUM(E65:E67)*30%</f>
        <v>0</v>
      </c>
    </row>
    <row r="66" spans="1:6" s="2" customFormat="1" ht="16.5" customHeight="1">
      <c r="A66" s="301"/>
      <c r="B66" s="336"/>
      <c r="C66" s="338"/>
      <c r="D66" s="5"/>
      <c r="E66" s="6"/>
      <c r="F66" s="288"/>
    </row>
    <row r="67" spans="1:6" s="2" customFormat="1" ht="16.5" customHeight="1">
      <c r="A67" s="301"/>
      <c r="B67" s="336"/>
      <c r="C67" s="339"/>
      <c r="D67" s="8"/>
      <c r="E67" s="10"/>
      <c r="F67" s="289"/>
    </row>
    <row r="68" spans="1:6" s="2" customFormat="1" ht="16.5" customHeight="1">
      <c r="A68" s="301"/>
      <c r="B68" s="336"/>
      <c r="C68" s="385" t="s">
        <v>223</v>
      </c>
      <c r="D68" s="89"/>
      <c r="E68" s="90"/>
      <c r="F68" s="287"/>
    </row>
    <row r="69" spans="1:6" s="2" customFormat="1" ht="16.5" customHeight="1">
      <c r="A69" s="301"/>
      <c r="B69" s="336"/>
      <c r="C69" s="386"/>
      <c r="D69" s="5"/>
      <c r="E69" s="9"/>
      <c r="F69" s="288"/>
    </row>
    <row r="70" spans="1:6" s="2" customFormat="1" ht="16.5" customHeight="1">
      <c r="A70" s="301"/>
      <c r="B70" s="336"/>
      <c r="C70" s="387"/>
      <c r="D70" s="384"/>
      <c r="E70" s="388"/>
      <c r="F70" s="289"/>
    </row>
    <row r="71" spans="1:6" s="2" customFormat="1" ht="31.5" customHeight="1">
      <c r="A71" s="301"/>
      <c r="B71" s="336"/>
      <c r="C71" s="340" t="s">
        <v>224</v>
      </c>
      <c r="D71" s="341"/>
      <c r="E71" s="158"/>
      <c r="F71" s="278">
        <f>-E71</f>
        <v>0</v>
      </c>
    </row>
    <row r="72" spans="1:6" ht="30" customHeight="1" thickBot="1">
      <c r="A72" s="303"/>
      <c r="B72" s="337"/>
      <c r="C72" s="305" t="s">
        <v>186</v>
      </c>
      <c r="D72" s="306"/>
      <c r="E72" s="84"/>
      <c r="F72" s="83">
        <f>SUM(F47:F71)</f>
        <v>0</v>
      </c>
    </row>
    <row r="73" spans="1:6" s="2" customFormat="1" ht="16.5" customHeight="1">
      <c r="A73" s="297" t="s">
        <v>185</v>
      </c>
      <c r="B73" s="298"/>
      <c r="C73" s="290" t="s">
        <v>184</v>
      </c>
      <c r="D73" s="11"/>
      <c r="E73" s="12"/>
      <c r="F73" s="295">
        <f>SUM(E73:E75)</f>
        <v>0</v>
      </c>
    </row>
    <row r="74" spans="1:6" s="2" customFormat="1" ht="16.5" customHeight="1">
      <c r="A74" s="299"/>
      <c r="B74" s="300"/>
      <c r="C74" s="291"/>
      <c r="D74" s="5"/>
      <c r="E74" s="6"/>
      <c r="F74" s="288"/>
    </row>
    <row r="75" spans="1:6" s="2" customFormat="1" ht="16.5" customHeight="1">
      <c r="A75" s="299"/>
      <c r="B75" s="300"/>
      <c r="C75" s="292"/>
      <c r="D75" s="8"/>
      <c r="E75" s="10"/>
      <c r="F75" s="289"/>
    </row>
    <row r="76" spans="1:6" s="2" customFormat="1" ht="16.5" customHeight="1">
      <c r="A76" s="301"/>
      <c r="B76" s="302"/>
      <c r="C76" s="296" t="s">
        <v>183</v>
      </c>
      <c r="D76" s="89"/>
      <c r="E76" s="90"/>
      <c r="F76" s="287">
        <f>SUM(E76:E78)</f>
        <v>0</v>
      </c>
    </row>
    <row r="77" spans="1:6" s="2" customFormat="1" ht="16.5" customHeight="1">
      <c r="A77" s="301"/>
      <c r="B77" s="302"/>
      <c r="C77" s="291"/>
      <c r="D77" s="111"/>
      <c r="E77" s="6"/>
      <c r="F77" s="288"/>
    </row>
    <row r="78" spans="1:6" s="2" customFormat="1" ht="16.5" customHeight="1">
      <c r="A78" s="301"/>
      <c r="B78" s="302"/>
      <c r="C78" s="292"/>
      <c r="D78" s="8"/>
      <c r="E78" s="10"/>
      <c r="F78" s="289"/>
    </row>
    <row r="79" spans="1:6" ht="30" customHeight="1" thickBot="1">
      <c r="A79" s="303"/>
      <c r="B79" s="304"/>
      <c r="C79" s="293" t="s">
        <v>182</v>
      </c>
      <c r="D79" s="294"/>
      <c r="E79" s="84"/>
      <c r="F79" s="83">
        <f>SUM(F73:F78)</f>
        <v>0</v>
      </c>
    </row>
    <row r="80" spans="1:6" ht="30" customHeight="1" thickBot="1">
      <c r="A80" s="285" t="s">
        <v>181</v>
      </c>
      <c r="B80" s="286"/>
      <c r="C80" s="286"/>
      <c r="D80" s="286"/>
      <c r="E80" s="85"/>
      <c r="F80" s="86">
        <f>F46+F72+F79</f>
        <v>0</v>
      </c>
    </row>
    <row r="81" spans="1:6">
      <c r="A81" s="398"/>
      <c r="B81" s="399"/>
      <c r="C81" s="400"/>
      <c r="D81" s="398"/>
      <c r="E81" s="399"/>
      <c r="F81" s="400"/>
    </row>
    <row r="82" spans="1:6">
      <c r="A82" s="401"/>
      <c r="B82" s="402"/>
      <c r="C82" s="403"/>
      <c r="D82" s="401"/>
      <c r="E82" s="402"/>
      <c r="F82" s="403"/>
    </row>
    <row r="83" spans="1:6">
      <c r="A83" s="401"/>
      <c r="B83" s="402"/>
      <c r="C83" s="403"/>
      <c r="D83" s="401"/>
      <c r="E83" s="402"/>
      <c r="F83" s="403"/>
    </row>
    <row r="84" spans="1:6">
      <c r="A84" s="401"/>
      <c r="B84" s="402"/>
      <c r="C84" s="403"/>
      <c r="D84" s="401"/>
      <c r="E84" s="402"/>
      <c r="F84" s="403"/>
    </row>
    <row r="85" spans="1:6">
      <c r="A85" s="401"/>
      <c r="B85" s="402"/>
      <c r="C85" s="403"/>
      <c r="D85" s="401"/>
      <c r="E85" s="402"/>
      <c r="F85" s="403"/>
    </row>
    <row r="86" spans="1:6">
      <c r="A86" s="404"/>
      <c r="B86" s="405"/>
      <c r="C86" s="406"/>
      <c r="D86" s="404"/>
      <c r="E86" s="405"/>
      <c r="F86" s="406"/>
    </row>
  </sheetData>
  <sheetProtection algorithmName="SHA-512" hashValue="PiOEqkyKB1Zi4AV+Wg4bJoRsS37EUVbiA+5aghB6aTaZf8GUjNXiz1tVgDeWek1PmdrHMq3yS9sZMk6CQoAPuw==" saltValue="e4AegsDZBFVyRjfN0BwC4A==" spinCount="100000" sheet="1" insertRows="0"/>
  <mergeCells count="64">
    <mergeCell ref="F68:F70"/>
    <mergeCell ref="A14:A46"/>
    <mergeCell ref="C26:C28"/>
    <mergeCell ref="C32:C34"/>
    <mergeCell ref="B26:B45"/>
    <mergeCell ref="C21:C23"/>
    <mergeCell ref="B46:D46"/>
    <mergeCell ref="B14:B25"/>
    <mergeCell ref="F21:F23"/>
    <mergeCell ref="C24:D24"/>
    <mergeCell ref="C44:D44"/>
    <mergeCell ref="C45:D45"/>
    <mergeCell ref="C35:C37"/>
    <mergeCell ref="F41:F43"/>
    <mergeCell ref="C25:D25"/>
    <mergeCell ref="C29:C31"/>
    <mergeCell ref="C38:C40"/>
    <mergeCell ref="F38:F40"/>
    <mergeCell ref="F29:F31"/>
    <mergeCell ref="F26:F28"/>
    <mergeCell ref="F32:F34"/>
    <mergeCell ref="F35:F37"/>
    <mergeCell ref="C41:C43"/>
    <mergeCell ref="C47:C49"/>
    <mergeCell ref="C65:C67"/>
    <mergeCell ref="C59:C61"/>
    <mergeCell ref="C71:D71"/>
    <mergeCell ref="C50:C52"/>
    <mergeCell ref="C53:C55"/>
    <mergeCell ref="C62:C64"/>
    <mergeCell ref="C56:C58"/>
    <mergeCell ref="C68:C70"/>
    <mergeCell ref="E1:F1"/>
    <mergeCell ref="C14:C16"/>
    <mergeCell ref="F14:F16"/>
    <mergeCell ref="F18:F20"/>
    <mergeCell ref="A3:F3"/>
    <mergeCell ref="C18:C20"/>
    <mergeCell ref="A5:B5"/>
    <mergeCell ref="C5:F5"/>
    <mergeCell ref="A7:B7"/>
    <mergeCell ref="C17:D17"/>
    <mergeCell ref="A8:B10"/>
    <mergeCell ref="C11:C13"/>
    <mergeCell ref="A11:B13"/>
    <mergeCell ref="F8:F10"/>
    <mergeCell ref="C8:C10"/>
    <mergeCell ref="F11:F13"/>
    <mergeCell ref="A80:D80"/>
    <mergeCell ref="F62:F64"/>
    <mergeCell ref="F76:F78"/>
    <mergeCell ref="C73:C75"/>
    <mergeCell ref="C79:D79"/>
    <mergeCell ref="F73:F75"/>
    <mergeCell ref="C76:C78"/>
    <mergeCell ref="A73:B79"/>
    <mergeCell ref="F65:F67"/>
    <mergeCell ref="C72:D72"/>
    <mergeCell ref="A47:B72"/>
    <mergeCell ref="F47:F49"/>
    <mergeCell ref="F50:F52"/>
    <mergeCell ref="F53:F55"/>
    <mergeCell ref="F59:F61"/>
    <mergeCell ref="F56:F58"/>
  </mergeCells>
  <conditionalFormatting sqref="E17">
    <cfRule type="containsText" dxfId="22" priority="2" stopIfTrue="1" operator="containsText" text="si">
      <formula>NOT(ISERROR(SEARCH("si",E17)))</formula>
    </cfRule>
    <cfRule type="containsText" dxfId="21" priority="3" stopIfTrue="1" operator="containsText" text="no">
      <formula>NOT(ISERROR(SEARCH("no",E17)))</formula>
    </cfRule>
  </conditionalFormatting>
  <conditionalFormatting sqref="G25 G46">
    <cfRule type="cellIs" dxfId="20" priority="4" stopIfTrue="1" operator="notEqual">
      <formula>""</formula>
    </cfRule>
  </conditionalFormatting>
  <conditionalFormatting sqref="A81 D81">
    <cfRule type="notContainsBlanks" dxfId="1" priority="1">
      <formula>LEN(TRIM(A81))&gt;0</formula>
    </cfRule>
  </conditionalFormatting>
  <dataValidations count="1">
    <dataValidation type="list" allowBlank="1" showInputMessage="1" showErrorMessage="1"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00000000-0002-0000-0000-000000000000}">
      <formula1>HT_JA_NEIN</formula1>
    </dataValidation>
  </dataValidations>
  <pageMargins left="0.39370078740157483" right="0.23622047244094491" top="0.39370078740157483" bottom="0.39370078740157483" header="0.11811023622047245" footer="0.11811023622047245"/>
  <pageSetup paperSize="9"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pageSetUpPr fitToPage="1"/>
  </sheetPr>
  <dimension ref="A1:IV134"/>
  <sheetViews>
    <sheetView showZeros="0" topLeftCell="A31" zoomScaleNormal="100" workbookViewId="0">
      <selection activeCell="A52" sqref="A52:C57"/>
    </sheetView>
  </sheetViews>
  <sheetFormatPr baseColWidth="10" defaultColWidth="11" defaultRowHeight="14.25"/>
  <cols>
    <col min="1" max="1" width="46" style="15" customWidth="1"/>
    <col min="2" max="2" width="20.625" style="15" customWidth="1"/>
    <col min="3" max="3" width="19.625" style="15" customWidth="1"/>
    <col min="4" max="4" width="4.5" style="15" customWidth="1"/>
    <col min="5" max="5" width="5.125" style="15" customWidth="1"/>
    <col min="6" max="8" width="11" style="15"/>
    <col min="9" max="16384" width="11" style="22"/>
  </cols>
  <sheetData>
    <row r="1" spans="1:256" s="13" customFormat="1" ht="24.95" customHeight="1">
      <c r="A1" s="103" t="s">
        <v>106</v>
      </c>
      <c r="B1" s="45" t="s">
        <v>107</v>
      </c>
      <c r="C1" s="46">
        <f>'Organico attuale'!E1</f>
        <v>0</v>
      </c>
      <c r="D1" s="14"/>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row>
    <row r="2" spans="1:256" s="13" customFormat="1" ht="11.25" customHeight="1">
      <c r="A2" s="367"/>
      <c r="B2" s="368"/>
      <c r="C2" s="368"/>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ht="8.25" customHeight="1">
      <c r="A3" s="47"/>
      <c r="B3" s="47"/>
      <c r="C3" s="48"/>
    </row>
    <row r="4" spans="1:256" s="16" customFormat="1" ht="24.95" customHeight="1">
      <c r="A4" s="102" t="s">
        <v>108</v>
      </c>
      <c r="B4" s="369">
        <f>'Organico attuale'!C5</f>
        <v>0</v>
      </c>
      <c r="C4" s="37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c r="A5" s="99"/>
      <c r="B5" s="99"/>
      <c r="C5" s="100"/>
    </row>
    <row r="6" spans="1:256" s="19" customFormat="1" ht="21" hidden="1" customHeight="1">
      <c r="A6" s="371"/>
      <c r="B6" s="372"/>
      <c r="C6" s="101"/>
      <c r="D6" s="17"/>
      <c r="E6" s="18"/>
      <c r="F6" s="18"/>
      <c r="G6" s="18"/>
      <c r="H6" s="18"/>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ht="24.95" customHeight="1">
      <c r="A7" s="373" t="s">
        <v>109</v>
      </c>
      <c r="B7" s="374"/>
      <c r="C7" s="104">
        <f>SUM(C8:C20)</f>
        <v>0</v>
      </c>
      <c r="D7" s="21"/>
    </row>
    <row r="8" spans="1:256" s="23" customFormat="1">
      <c r="A8" s="49" t="s">
        <v>110</v>
      </c>
      <c r="B8" s="87"/>
      <c r="C8" s="20"/>
      <c r="D8" s="21"/>
      <c r="E8" s="22"/>
      <c r="F8" s="44"/>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row>
    <row r="9" spans="1:256" s="24" customFormat="1">
      <c r="A9" s="50" t="s">
        <v>111</v>
      </c>
      <c r="B9" s="88">
        <f>10*C9</f>
        <v>0</v>
      </c>
      <c r="C9" s="136"/>
      <c r="D9" s="21"/>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spans="1:256" s="25" customFormat="1">
      <c r="A10" s="49" t="s">
        <v>112</v>
      </c>
      <c r="B10" s="87">
        <f>30*C10</f>
        <v>0</v>
      </c>
      <c r="C10" s="20"/>
      <c r="D10" s="21"/>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pans="1:256" s="25" customFormat="1">
      <c r="A11" s="50" t="s">
        <v>113</v>
      </c>
      <c r="B11" s="88">
        <f>50*C11</f>
        <v>0</v>
      </c>
      <c r="C11" s="20"/>
      <c r="D11" s="21"/>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s="25" customFormat="1">
      <c r="A12" s="49" t="s">
        <v>114</v>
      </c>
      <c r="B12" s="87">
        <f>70*C12</f>
        <v>0</v>
      </c>
      <c r="C12" s="20"/>
      <c r="D12" s="21"/>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pans="1:256" s="25" customFormat="1">
      <c r="A13" s="50" t="s">
        <v>115</v>
      </c>
      <c r="B13" s="88">
        <f>90*C13</f>
        <v>0</v>
      </c>
      <c r="C13" s="20"/>
      <c r="D13" s="21"/>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pans="1:256" s="25" customFormat="1">
      <c r="A14" s="49" t="s">
        <v>116</v>
      </c>
      <c r="B14" s="87">
        <f>110*C14</f>
        <v>0</v>
      </c>
      <c r="C14" s="20"/>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pans="1:256" s="25" customFormat="1">
      <c r="A15" s="50" t="s">
        <v>117</v>
      </c>
      <c r="B15" s="88">
        <f>130*C15</f>
        <v>0</v>
      </c>
      <c r="C15" s="20"/>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s="25" customFormat="1">
      <c r="A16" s="49" t="s">
        <v>118</v>
      </c>
      <c r="B16" s="87">
        <f>150*C16</f>
        <v>0</v>
      </c>
      <c r="C16" s="20"/>
      <c r="D16" s="21"/>
      <c r="E16" s="22"/>
      <c r="F16" s="95"/>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1:256" s="25" customFormat="1">
      <c r="A17" s="50" t="s">
        <v>119</v>
      </c>
      <c r="B17" s="88">
        <f>170*C17</f>
        <v>0</v>
      </c>
      <c r="C17" s="20"/>
      <c r="D17" s="21"/>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1:256" s="26" customFormat="1">
      <c r="A18" s="49" t="s">
        <v>120</v>
      </c>
      <c r="B18" s="87">
        <f>190*C18</f>
        <v>0</v>
      </c>
      <c r="C18" s="20"/>
      <c r="D18" s="21"/>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spans="1:256" s="27" customFormat="1">
      <c r="A19" s="50" t="s">
        <v>121</v>
      </c>
      <c r="B19" s="88">
        <f>210*C19</f>
        <v>0</v>
      </c>
      <c r="C19" s="20"/>
      <c r="D19" s="21"/>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row>
    <row r="20" spans="1:256" s="27" customFormat="1">
      <c r="A20" s="49" t="s">
        <v>122</v>
      </c>
      <c r="B20" s="87">
        <f>230*C20</f>
        <v>0</v>
      </c>
      <c r="C20" s="136"/>
      <c r="D20" s="21"/>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row>
    <row r="21" spans="1:256" s="27" customFormat="1" ht="6.95" customHeight="1">
      <c r="A21" s="51"/>
      <c r="B21" s="52"/>
      <c r="C21" s="53"/>
      <c r="D21" s="28"/>
      <c r="E21" s="30"/>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row>
    <row r="22" spans="1:256" s="27" customFormat="1" hidden="1">
      <c r="A22" s="50" t="s">
        <v>51</v>
      </c>
      <c r="B22" s="145" t="s">
        <v>53</v>
      </c>
      <c r="C22" s="20"/>
      <c r="D22" s="21"/>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row>
    <row r="23" spans="1:256" s="27" customFormat="1" ht="6.95" hidden="1" customHeight="1">
      <c r="A23" s="51"/>
      <c r="B23" s="52"/>
      <c r="C23" s="53"/>
      <c r="D23" s="28"/>
      <c r="E23" s="30"/>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s="27" customFormat="1">
      <c r="A24" s="50" t="s">
        <v>123</v>
      </c>
      <c r="B24" s="143">
        <f>C24*60</f>
        <v>0</v>
      </c>
      <c r="C24" s="142"/>
      <c r="D24" s="28"/>
      <c r="E24" s="30"/>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row>
    <row r="25" spans="1:256" s="27" customFormat="1" ht="6.95" customHeight="1">
      <c r="A25" s="51"/>
      <c r="B25" s="52"/>
      <c r="C25" s="53"/>
      <c r="D25" s="28"/>
      <c r="E25" s="30"/>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row>
    <row r="26" spans="1:256" s="32" customFormat="1" ht="21" customHeight="1">
      <c r="A26" s="54" t="s">
        <v>124</v>
      </c>
      <c r="B26" s="55"/>
      <c r="C26" s="118">
        <f>'Organico attuale'!F80</f>
        <v>0</v>
      </c>
      <c r="D26"/>
      <c r="E26" s="112"/>
      <c r="F26" s="112"/>
      <c r="G26" s="112"/>
      <c r="H26" s="112"/>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row>
    <row r="27" spans="1:256" ht="18" customHeight="1">
      <c r="A27" s="56" t="s">
        <v>125</v>
      </c>
      <c r="B27" s="96"/>
      <c r="C27" s="93"/>
      <c r="D27" s="28"/>
      <c r="E27" s="22"/>
      <c r="F27" s="22"/>
      <c r="G27" s="22"/>
      <c r="H27" s="22"/>
    </row>
    <row r="28" spans="1:256" ht="18" customHeight="1">
      <c r="A28" s="56" t="s">
        <v>126</v>
      </c>
      <c r="B28" s="116"/>
      <c r="C28" s="93"/>
      <c r="D28" s="110"/>
      <c r="E28" s="22"/>
      <c r="F28"/>
      <c r="G28"/>
      <c r="H28" s="22"/>
    </row>
    <row r="29" spans="1:256" ht="25.5" customHeight="1">
      <c r="A29" s="377" t="s">
        <v>173</v>
      </c>
      <c r="B29" s="378"/>
      <c r="C29" s="214" t="s">
        <v>172</v>
      </c>
      <c r="D29" s="28"/>
      <c r="E29" s="22"/>
      <c r="F29"/>
      <c r="G29"/>
      <c r="H29" s="31"/>
    </row>
    <row r="30" spans="1:256" ht="18" customHeight="1">
      <c r="A30" s="56" t="s">
        <v>127</v>
      </c>
      <c r="B30" s="57"/>
      <c r="C30" s="93"/>
      <c r="D30"/>
      <c r="E30"/>
      <c r="F30"/>
      <c r="G30"/>
      <c r="H30"/>
    </row>
    <row r="31" spans="1:256" ht="14.25" customHeight="1">
      <c r="A31" s="47"/>
      <c r="B31" s="47"/>
      <c r="C31" s="47"/>
      <c r="D31"/>
      <c r="E31"/>
      <c r="F31"/>
      <c r="G31"/>
      <c r="H31"/>
      <c r="J31" s="173"/>
    </row>
    <row r="32" spans="1:256" s="34" customFormat="1" ht="18" customHeight="1">
      <c r="A32" s="58" t="s">
        <v>128</v>
      </c>
      <c r="B32" s="52"/>
      <c r="C32" s="59"/>
      <c r="D32"/>
      <c r="E32"/>
      <c r="F32"/>
      <c r="G32"/>
      <c r="H32"/>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row>
    <row r="33" spans="1:256" s="35" customFormat="1" ht="18" customHeight="1">
      <c r="A33" s="56" t="s">
        <v>129</v>
      </c>
      <c r="B33" s="120"/>
      <c r="C33" s="61">
        <f>SUM(B8:B20)*365+B24*365</f>
        <v>0</v>
      </c>
      <c r="D33" s="133" t="e">
        <f>C33/(C7*365)</f>
        <v>#DIV/0!</v>
      </c>
      <c r="E33" s="134" t="s">
        <v>148</v>
      </c>
      <c r="F33" s="131" t="s">
        <v>149</v>
      </c>
      <c r="G33" s="132"/>
      <c r="H33"/>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row>
    <row r="34" spans="1:256" ht="18" customHeight="1">
      <c r="A34" s="56" t="s">
        <v>130</v>
      </c>
      <c r="B34" s="66"/>
      <c r="C34" s="61">
        <f>$C$7*365*$D$34</f>
        <v>0</v>
      </c>
      <c r="D34" s="133">
        <f>IF($C$29="Vitto / Pulizia / Biancheria",Hilfstabelle!$I$21,
IF($C$29="Vitto / Pulizia",Hilfstabelle!$I$22,
IF($C$29="Vitto / Biancheria",Hilfstabelle!$I$23,
IF($C$29="Pulizia / Biancheria",Hilfstabelle!$I$24,
IF($C$29="Vitto",Hilfstabelle!$I$25,
IF($C$29="Pulizia",Hilfstabelle!$I$26,
IF($C$29="Biancheria",Hilfstabelle!$I$27,
IF($C$29="Reinigung/Wäsche",27,21))))))))</f>
        <v>35</v>
      </c>
      <c r="E34" s="134" t="s">
        <v>148</v>
      </c>
      <c r="F34" s="131" t="s">
        <v>149</v>
      </c>
      <c r="G34" s="132"/>
      <c r="H34"/>
    </row>
    <row r="35" spans="1:256" ht="18" customHeight="1">
      <c r="A35" s="56" t="s">
        <v>131</v>
      </c>
      <c r="B35" s="117">
        <v>1.7</v>
      </c>
      <c r="C35" s="61">
        <f>C26/B35*55*365</f>
        <v>0</v>
      </c>
      <c r="D35" s="133" t="e">
        <f>C35/(C7*365)</f>
        <v>#DIV/0!</v>
      </c>
      <c r="E35" s="134" t="s">
        <v>148</v>
      </c>
      <c r="F35" s="131" t="s">
        <v>149</v>
      </c>
      <c r="G35" s="132"/>
      <c r="H35"/>
      <c r="I35"/>
      <c r="J35"/>
      <c r="K35"/>
    </row>
    <row r="36" spans="1:256" ht="21" customHeight="1">
      <c r="A36" s="60" t="s">
        <v>132</v>
      </c>
      <c r="B36" s="57"/>
      <c r="C36" s="62">
        <f>SUM(C33:C35)</f>
        <v>0</v>
      </c>
      <c r="D36" s="123"/>
      <c r="E36" s="126"/>
      <c r="F36" s="129"/>
      <c r="G36" s="129"/>
      <c r="H36"/>
      <c r="I36"/>
      <c r="J36"/>
      <c r="K36"/>
    </row>
    <row r="37" spans="1:256">
      <c r="A37" s="56" t="s">
        <v>133</v>
      </c>
      <c r="B37" s="52">
        <f>'Orario di lavoro annuo'!D28</f>
        <v>1772</v>
      </c>
      <c r="C37" s="63"/>
      <c r="D37" s="127"/>
      <c r="E37" s="125"/>
      <c r="F37" s="129"/>
      <c r="G37" s="129"/>
      <c r="H37"/>
      <c r="I37"/>
      <c r="J37"/>
      <c r="K37"/>
    </row>
    <row r="38" spans="1:256" ht="21" customHeight="1">
      <c r="A38" s="60" t="s">
        <v>134</v>
      </c>
      <c r="B38" s="57"/>
      <c r="C38" s="64">
        <f>C36/60/$B$37</f>
        <v>0</v>
      </c>
      <c r="D38" s="128"/>
      <c r="E38" s="125"/>
      <c r="F38" s="129"/>
      <c r="G38" s="129"/>
      <c r="H38"/>
      <c r="I38"/>
      <c r="J38"/>
      <c r="K38"/>
    </row>
    <row r="39" spans="1:256">
      <c r="A39" s="60" t="s">
        <v>135</v>
      </c>
      <c r="B39" s="57"/>
      <c r="C39" s="65"/>
      <c r="D39" s="133" t="e">
        <f>SUM(C40:C44)*B37*60/365/C7</f>
        <v>#DIV/0!</v>
      </c>
      <c r="E39" s="134" t="s">
        <v>148</v>
      </c>
      <c r="F39" s="131" t="s">
        <v>149</v>
      </c>
      <c r="G39" s="132"/>
      <c r="H39"/>
      <c r="I39"/>
      <c r="J39"/>
      <c r="K39"/>
    </row>
    <row r="40" spans="1:256">
      <c r="A40" s="56" t="s">
        <v>136</v>
      </c>
      <c r="B40" s="66">
        <v>0.14000000000000001</v>
      </c>
      <c r="C40" s="65">
        <f>$C$27*$B$40</f>
        <v>0</v>
      </c>
      <c r="D40" s="128"/>
      <c r="E40" s="124"/>
      <c r="F40" s="129"/>
      <c r="G40" s="129"/>
      <c r="H40"/>
      <c r="I40"/>
      <c r="J40"/>
      <c r="K40"/>
    </row>
    <row r="41" spans="1:256">
      <c r="A41" s="94" t="s">
        <v>137</v>
      </c>
      <c r="B41" s="113"/>
      <c r="C41" s="119">
        <f>ROUND(IF($C$28&lt;($C$7*20%),0,0.2*($C$28-($C$7*20%))),1)</f>
        <v>0</v>
      </c>
      <c r="D41" s="128"/>
      <c r="E41" s="124"/>
      <c r="F41" s="129"/>
      <c r="G41" s="129"/>
      <c r="H41" s="36"/>
    </row>
    <row r="42" spans="1:256" hidden="1">
      <c r="A42" s="94" t="s">
        <v>138</v>
      </c>
      <c r="B42" s="113"/>
      <c r="C42" s="119">
        <f>(C22/60)*365/B37</f>
        <v>0</v>
      </c>
      <c r="D42" s="128"/>
      <c r="E42" s="124"/>
      <c r="F42" s="129"/>
      <c r="G42" s="129"/>
      <c r="H42" s="36"/>
    </row>
    <row r="43" spans="1:256">
      <c r="A43" s="56" t="s">
        <v>139</v>
      </c>
      <c r="B43" s="66">
        <v>0.04</v>
      </c>
      <c r="C43" s="65">
        <f>C38*B43</f>
        <v>0</v>
      </c>
      <c r="D43" s="128"/>
      <c r="E43" s="124"/>
      <c r="F43" s="130"/>
      <c r="G43" s="124"/>
      <c r="H43" s="30"/>
    </row>
    <row r="44" spans="1:256" s="32" customFormat="1" ht="14.25" customHeight="1">
      <c r="A44" s="56" t="s">
        <v>150</v>
      </c>
      <c r="B44" s="66">
        <v>0.12</v>
      </c>
      <c r="C44" s="65">
        <f>C30*$B$44</f>
        <v>0</v>
      </c>
      <c r="D44" s="128"/>
      <c r="E44" s="126"/>
      <c r="F44" s="126"/>
      <c r="G44" s="126"/>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row>
    <row r="45" spans="1:256" s="38" customFormat="1" ht="21" customHeight="1">
      <c r="A45" s="54" t="s">
        <v>151</v>
      </c>
      <c r="B45" s="55"/>
      <c r="C45" s="67">
        <f>IF(C38=0,0,SUM(C38:C44))</f>
        <v>0</v>
      </c>
      <c r="D45" s="133" t="e">
        <f>C36/(C7*365)+D39</f>
        <v>#DIV/0!</v>
      </c>
      <c r="E45" s="134" t="s">
        <v>148</v>
      </c>
      <c r="F45" s="131" t="s">
        <v>149</v>
      </c>
      <c r="G45" s="132"/>
      <c r="H45" s="37"/>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row>
    <row r="46" spans="1:256" s="38" customFormat="1" ht="21" customHeight="1">
      <c r="A46" s="54" t="s">
        <v>152</v>
      </c>
      <c r="B46" s="55"/>
      <c r="C46" s="68">
        <f>C26-C45</f>
        <v>0</v>
      </c>
      <c r="D46" s="29"/>
      <c r="E46" s="37"/>
      <c r="F46" s="37"/>
      <c r="G46" s="37"/>
      <c r="H46" s="18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row>
    <row r="47" spans="1:256" s="42" customFormat="1" ht="15">
      <c r="A47" s="69"/>
      <c r="B47" s="69"/>
      <c r="C47" s="70"/>
      <c r="D47" s="21"/>
      <c r="E47" s="37"/>
      <c r="F47" s="37"/>
      <c r="G47" s="37"/>
      <c r="I47"/>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row>
    <row r="48" spans="1:256" s="42" customFormat="1" ht="12.75">
      <c r="A48" s="71" t="s">
        <v>140</v>
      </c>
      <c r="B48" s="72"/>
      <c r="C48" s="73" t="e">
        <f>'Berechnungen Personal'!I33</f>
        <v>#DIV/0!</v>
      </c>
      <c r="D48" s="42" t="e">
        <f>IF(C48&lt;40%,"manca volume d'impiego","")</f>
        <v>#DIV/0!</v>
      </c>
      <c r="G48" s="154" t="e">
        <f>IF(C48&lt;40%,-'Berechnungen Personal'!C35,"")</f>
        <v>#DIV/0!</v>
      </c>
      <c r="H48" s="175"/>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row>
    <row r="49" spans="1:256" s="42" customFormat="1" ht="12.75">
      <c r="A49" s="74" t="s">
        <v>141</v>
      </c>
      <c r="B49" s="75"/>
      <c r="C49" s="76" t="e">
        <f>'Berechnungen Personal'!I30</f>
        <v>#DIV/0!</v>
      </c>
      <c r="D49" s="42" t="e">
        <f>IF(C49&lt;15%,"manca volume d'impiego","")</f>
        <v>#DIV/0!</v>
      </c>
      <c r="G49" s="154" t="e">
        <f>IF(C49&lt;15%,-'Berechnungen Personal'!C34,"")</f>
        <v>#DIV/0!</v>
      </c>
      <c r="H49" s="15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row>
    <row r="50" spans="1:256" s="42" customFormat="1" ht="12.75">
      <c r="A50" s="375" t="str">
        <f>IF('Organico attuale'!F46-510%&lt;0,"  Non viene raggiunto minimo di impieghi pari al 510%! Manca la percentuale seguente:","")</f>
        <v xml:space="preserve">  Non viene raggiunto minimo di impieghi pari al 510%! Manca la percentuale seguente:</v>
      </c>
      <c r="B50" s="376"/>
      <c r="C50" s="114">
        <f>IF('Organico attuale'!F46-510%&lt;0,-('Organico attuale'!F46-510%),"")</f>
        <v>5.0999999999999996</v>
      </c>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row>
    <row r="51" spans="1:256" s="42" customFormat="1" ht="12.75">
      <c r="A51" s="365" t="str">
        <f>IF($C$29="nessuno","  impieghi incluse nel centro di costo pensione per Vitto / Pulizia / Biancheria (min.)",
IF($C$29="Vitto / Pulizia","  impieghi incluse nel centro di costo pensione per Biancheria (min.)",
IF($C$29="Vitto / Biancheria","  impieghi incluse nel centro di costo pensione per  Pulizia (min.)",
IF($C$29="Pulizia / Biancheria"," impieghi incluse nel centro di costo pensione per Vitto (min.)",
IF($C$29="Vitto","  impieghi incluse nel centro di costo pensione per Pulizia / Biancheria (min.)",
IF($C$29="Pulizia","  impieghi incluse nel centro di costo pensione per Vitto / Biancheria (min.)",
IF($C$29="Biancheria","  impieghi incluse nel centro di costo pensione per Vitto / Pulizia (min.)"," ")))))))</f>
        <v xml:space="preserve"> </v>
      </c>
      <c r="B51" s="366"/>
      <c r="C51" s="115" t="str">
        <f>IF($C$29="nessuno",Hilfstabelle!$G$21,
IF($C$29="Vitto / Pulizia",Hilfstabelle!$G$27,
IF($C$29="Vitto / Biancheria",Hilfstabelle!$G$26,
IF($C$29="Pulizia / Biancheria",Hilfstabelle!$G$25,
IF($C$29="Vitto",Hilfstabelle!$G$24,
IF($C$29="Pulizia",Hilfstabelle!$G$23,
IF($C$29="Biancheria",Hilfstabelle!$G$22," ")))))))</f>
        <v xml:space="preserve"> </v>
      </c>
      <c r="G51" s="172"/>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row>
    <row r="52" spans="1:256" s="42" customFormat="1" ht="12.75">
      <c r="A52" s="389"/>
      <c r="B52" s="390"/>
      <c r="C52" s="391"/>
      <c r="F52" s="172"/>
      <c r="G52" s="172"/>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row>
    <row r="53" spans="1:256" s="42" customFormat="1" ht="12.75">
      <c r="A53" s="392"/>
      <c r="B53" s="393"/>
      <c r="C53" s="394"/>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row>
    <row r="54" spans="1:256" s="42" customFormat="1" ht="12.75">
      <c r="A54" s="392"/>
      <c r="B54" s="393"/>
      <c r="C54" s="394"/>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row>
    <row r="55" spans="1:256" s="42" customFormat="1">
      <c r="A55" s="392"/>
      <c r="B55" s="393"/>
      <c r="C55" s="394"/>
      <c r="F55" s="174"/>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row>
    <row r="56" spans="1:256" s="42" customFormat="1" ht="12.75">
      <c r="A56" s="392"/>
      <c r="B56" s="393"/>
      <c r="C56" s="394"/>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row>
    <row r="57" spans="1:256" s="42" customFormat="1" ht="12.75">
      <c r="A57" s="395"/>
      <c r="B57" s="396"/>
      <c r="C57" s="397"/>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43"/>
      <c r="IP57" s="43"/>
      <c r="IQ57" s="43"/>
      <c r="IR57" s="43"/>
      <c r="IS57" s="43"/>
      <c r="IT57" s="43"/>
      <c r="IU57" s="43"/>
      <c r="IV57" s="43"/>
    </row>
    <row r="58" spans="1:256" s="42" customFormat="1" ht="12.75">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c r="IL58" s="43"/>
      <c r="IM58" s="43"/>
      <c r="IN58" s="43"/>
      <c r="IO58" s="43"/>
      <c r="IP58" s="43"/>
      <c r="IQ58" s="43"/>
      <c r="IR58" s="43"/>
      <c r="IS58" s="43"/>
      <c r="IT58" s="43"/>
      <c r="IU58" s="43"/>
      <c r="IV58" s="43"/>
    </row>
    <row r="59" spans="1:256" s="42" customFormat="1" ht="12.75">
      <c r="C59" s="15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c r="IN59" s="43"/>
      <c r="IO59" s="43"/>
      <c r="IP59" s="43"/>
      <c r="IQ59" s="43"/>
      <c r="IR59" s="43"/>
      <c r="IS59" s="43"/>
      <c r="IT59" s="43"/>
      <c r="IU59" s="43"/>
      <c r="IV59" s="43"/>
    </row>
    <row r="60" spans="1:256" s="42" customFormat="1" ht="12.75">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c r="IN60" s="43"/>
      <c r="IO60" s="43"/>
      <c r="IP60" s="43"/>
      <c r="IQ60" s="43"/>
      <c r="IR60" s="43"/>
      <c r="IS60" s="43"/>
      <c r="IT60" s="43"/>
      <c r="IU60" s="43"/>
      <c r="IV60" s="43"/>
    </row>
    <row r="61" spans="1:256" s="42" customFormat="1" ht="12.75">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c r="IL61" s="43"/>
      <c r="IM61" s="43"/>
      <c r="IN61" s="43"/>
      <c r="IO61" s="43"/>
      <c r="IP61" s="43"/>
      <c r="IQ61" s="43"/>
      <c r="IR61" s="43"/>
      <c r="IS61" s="43"/>
      <c r="IT61" s="43"/>
      <c r="IU61" s="43"/>
      <c r="IV61" s="43"/>
    </row>
    <row r="62" spans="1:256" s="42" customFormat="1" ht="12.75">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row>
    <row r="63" spans="1:256" s="42" customFormat="1" ht="12.75">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row>
    <row r="64" spans="1:256" s="42" customFormat="1" ht="12.75">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row>
    <row r="65" spans="9:256" s="42" customFormat="1" ht="12.75">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row>
    <row r="66" spans="9:256" s="42" customFormat="1" ht="12.75">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row>
    <row r="67" spans="9:256" s="42" customFormat="1" ht="12.75">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row>
    <row r="68" spans="9:256" s="42" customFormat="1" ht="12.75">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row>
    <row r="69" spans="9:256" s="42" customFormat="1" ht="12.75">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c r="IL69" s="43"/>
      <c r="IM69" s="43"/>
      <c r="IN69" s="43"/>
      <c r="IO69" s="43"/>
      <c r="IP69" s="43"/>
      <c r="IQ69" s="43"/>
      <c r="IR69" s="43"/>
      <c r="IS69" s="43"/>
      <c r="IT69" s="43"/>
      <c r="IU69" s="43"/>
      <c r="IV69" s="43"/>
    </row>
    <row r="70" spans="9:256" s="42" customFormat="1" ht="12.75">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c r="IL70" s="43"/>
      <c r="IM70" s="43"/>
      <c r="IN70" s="43"/>
      <c r="IO70" s="43"/>
      <c r="IP70" s="43"/>
      <c r="IQ70" s="43"/>
      <c r="IR70" s="43"/>
      <c r="IS70" s="43"/>
      <c r="IT70" s="43"/>
      <c r="IU70" s="43"/>
      <c r="IV70" s="43"/>
    </row>
    <row r="71" spans="9:256" s="42" customFormat="1" ht="12.75">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c r="IL71" s="43"/>
      <c r="IM71" s="43"/>
      <c r="IN71" s="43"/>
      <c r="IO71" s="43"/>
      <c r="IP71" s="43"/>
      <c r="IQ71" s="43"/>
      <c r="IR71" s="43"/>
      <c r="IS71" s="43"/>
      <c r="IT71" s="43"/>
      <c r="IU71" s="43"/>
      <c r="IV71" s="43"/>
    </row>
    <row r="72" spans="9:256" s="42" customFormat="1" ht="12.75">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row>
    <row r="73" spans="9:256" s="42" customFormat="1" ht="12.75">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row>
    <row r="74" spans="9:256" s="42" customFormat="1" ht="12.75">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row>
    <row r="75" spans="9:256" s="42" customFormat="1" ht="12.75">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row>
    <row r="76" spans="9:256" s="42" customFormat="1" ht="12.75">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row>
    <row r="77" spans="9:256" s="42" customFormat="1" ht="12.75">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c r="IH77" s="43"/>
      <c r="II77" s="43"/>
      <c r="IJ77" s="43"/>
      <c r="IK77" s="43"/>
      <c r="IL77" s="43"/>
      <c r="IM77" s="43"/>
      <c r="IN77" s="43"/>
      <c r="IO77" s="43"/>
      <c r="IP77" s="43"/>
      <c r="IQ77" s="43"/>
      <c r="IR77" s="43"/>
      <c r="IS77" s="43"/>
      <c r="IT77" s="43"/>
      <c r="IU77" s="43"/>
      <c r="IV77" s="43"/>
    </row>
    <row r="78" spans="9:256" s="42" customFormat="1" ht="12.75">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c r="FG78" s="43"/>
      <c r="FH78" s="43"/>
      <c r="FI78" s="43"/>
      <c r="FJ78" s="43"/>
      <c r="FK78" s="43"/>
      <c r="FL78" s="43"/>
      <c r="FM78" s="43"/>
      <c r="FN78" s="43"/>
      <c r="FO78" s="43"/>
      <c r="FP78" s="43"/>
      <c r="FQ78" s="43"/>
      <c r="FR78" s="43"/>
      <c r="FS78" s="43"/>
      <c r="FT78" s="43"/>
      <c r="FU78" s="43"/>
      <c r="FV78" s="43"/>
      <c r="FW78" s="43"/>
      <c r="FX78" s="43"/>
      <c r="FY78" s="43"/>
      <c r="FZ78" s="43"/>
      <c r="GA78" s="43"/>
      <c r="GB78" s="43"/>
      <c r="GC78" s="43"/>
      <c r="GD78" s="43"/>
      <c r="GE78" s="43"/>
      <c r="GF78" s="43"/>
      <c r="GG78" s="43"/>
      <c r="GH78" s="43"/>
      <c r="GI78" s="43"/>
      <c r="GJ78" s="43"/>
      <c r="GK78" s="43"/>
      <c r="GL78" s="43"/>
      <c r="GM78" s="43"/>
      <c r="GN78" s="43"/>
      <c r="GO78" s="43"/>
      <c r="GP78" s="43"/>
      <c r="GQ78" s="43"/>
      <c r="GR78" s="43"/>
      <c r="GS78" s="43"/>
      <c r="GT78" s="43"/>
      <c r="GU78" s="43"/>
      <c r="GV78" s="43"/>
      <c r="GW78" s="43"/>
      <c r="GX78" s="43"/>
      <c r="GY78" s="43"/>
      <c r="GZ78" s="43"/>
      <c r="HA78" s="43"/>
      <c r="HB78" s="43"/>
      <c r="HC78" s="43"/>
      <c r="HD78" s="43"/>
      <c r="HE78" s="43"/>
      <c r="HF78" s="43"/>
      <c r="HG78" s="43"/>
      <c r="HH78" s="43"/>
      <c r="HI78" s="43"/>
      <c r="HJ78" s="43"/>
      <c r="HK78" s="43"/>
      <c r="HL78" s="43"/>
      <c r="HM78" s="43"/>
      <c r="HN78" s="43"/>
      <c r="HO78" s="43"/>
      <c r="HP78" s="43"/>
      <c r="HQ78" s="43"/>
      <c r="HR78" s="43"/>
      <c r="HS78" s="43"/>
      <c r="HT78" s="43"/>
      <c r="HU78" s="43"/>
      <c r="HV78" s="43"/>
      <c r="HW78" s="43"/>
      <c r="HX78" s="43"/>
      <c r="HY78" s="43"/>
      <c r="HZ78" s="43"/>
      <c r="IA78" s="43"/>
      <c r="IB78" s="43"/>
      <c r="IC78" s="43"/>
      <c r="ID78" s="43"/>
      <c r="IE78" s="43"/>
      <c r="IF78" s="43"/>
      <c r="IG78" s="43"/>
      <c r="IH78" s="43"/>
      <c r="II78" s="43"/>
      <c r="IJ78" s="43"/>
      <c r="IK78" s="43"/>
      <c r="IL78" s="43"/>
      <c r="IM78" s="43"/>
      <c r="IN78" s="43"/>
      <c r="IO78" s="43"/>
      <c r="IP78" s="43"/>
      <c r="IQ78" s="43"/>
      <c r="IR78" s="43"/>
      <c r="IS78" s="43"/>
      <c r="IT78" s="43"/>
      <c r="IU78" s="43"/>
      <c r="IV78" s="43"/>
    </row>
    <row r="79" spans="9:256" s="42" customFormat="1" ht="12.75">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c r="EX79" s="43"/>
      <c r="EY79" s="43"/>
      <c r="EZ79" s="43"/>
      <c r="FA79" s="43"/>
      <c r="FB79" s="43"/>
      <c r="FC79" s="43"/>
      <c r="FD79" s="43"/>
      <c r="FE79" s="43"/>
      <c r="FF79" s="43"/>
      <c r="FG79" s="43"/>
      <c r="FH79" s="43"/>
      <c r="FI79" s="43"/>
      <c r="FJ79" s="43"/>
      <c r="FK79" s="43"/>
      <c r="FL79" s="43"/>
      <c r="FM79" s="43"/>
      <c r="FN79" s="43"/>
      <c r="FO79" s="43"/>
      <c r="FP79" s="43"/>
      <c r="FQ79" s="43"/>
      <c r="FR79" s="43"/>
      <c r="FS79" s="43"/>
      <c r="FT79" s="43"/>
      <c r="FU79" s="43"/>
      <c r="FV79" s="43"/>
      <c r="FW79" s="43"/>
      <c r="FX79" s="43"/>
      <c r="FY79" s="43"/>
      <c r="FZ79" s="43"/>
      <c r="GA79" s="43"/>
      <c r="GB79" s="43"/>
      <c r="GC79" s="43"/>
      <c r="GD79" s="43"/>
      <c r="GE79" s="43"/>
      <c r="GF79" s="43"/>
      <c r="GG79" s="43"/>
      <c r="GH79" s="43"/>
      <c r="GI79" s="43"/>
      <c r="GJ79" s="43"/>
      <c r="GK79" s="43"/>
      <c r="GL79" s="43"/>
      <c r="GM79" s="43"/>
      <c r="GN79" s="43"/>
      <c r="GO79" s="43"/>
      <c r="GP79" s="43"/>
      <c r="GQ79" s="43"/>
      <c r="GR79" s="43"/>
      <c r="GS79" s="43"/>
      <c r="GT79" s="43"/>
      <c r="GU79" s="43"/>
      <c r="GV79" s="43"/>
      <c r="GW79" s="43"/>
      <c r="GX79" s="43"/>
      <c r="GY79" s="43"/>
      <c r="GZ79" s="43"/>
      <c r="HA79" s="43"/>
      <c r="HB79" s="43"/>
      <c r="HC79" s="43"/>
      <c r="HD79" s="43"/>
      <c r="HE79" s="43"/>
      <c r="HF79" s="43"/>
      <c r="HG79" s="43"/>
      <c r="HH79" s="43"/>
      <c r="HI79" s="43"/>
      <c r="HJ79" s="43"/>
      <c r="HK79" s="43"/>
      <c r="HL79" s="43"/>
      <c r="HM79" s="43"/>
      <c r="HN79" s="43"/>
      <c r="HO79" s="43"/>
      <c r="HP79" s="43"/>
      <c r="HQ79" s="43"/>
      <c r="HR79" s="43"/>
      <c r="HS79" s="43"/>
      <c r="HT79" s="43"/>
      <c r="HU79" s="43"/>
      <c r="HV79" s="43"/>
      <c r="HW79" s="43"/>
      <c r="HX79" s="43"/>
      <c r="HY79" s="43"/>
      <c r="HZ79" s="43"/>
      <c r="IA79" s="43"/>
      <c r="IB79" s="43"/>
      <c r="IC79" s="43"/>
      <c r="ID79" s="43"/>
      <c r="IE79" s="43"/>
      <c r="IF79" s="43"/>
      <c r="IG79" s="43"/>
      <c r="IH79" s="43"/>
      <c r="II79" s="43"/>
      <c r="IJ79" s="43"/>
      <c r="IK79" s="43"/>
      <c r="IL79" s="43"/>
      <c r="IM79" s="43"/>
      <c r="IN79" s="43"/>
      <c r="IO79" s="43"/>
      <c r="IP79" s="43"/>
      <c r="IQ79" s="43"/>
      <c r="IR79" s="43"/>
      <c r="IS79" s="43"/>
      <c r="IT79" s="43"/>
      <c r="IU79" s="43"/>
      <c r="IV79" s="43"/>
    </row>
    <row r="80" spans="9:256" s="42" customFormat="1" ht="12.75">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43"/>
      <c r="FP80" s="43"/>
      <c r="FQ80" s="43"/>
      <c r="FR80" s="43"/>
      <c r="FS80" s="43"/>
      <c r="FT80" s="43"/>
      <c r="FU80" s="43"/>
      <c r="FV80" s="43"/>
      <c r="FW80" s="43"/>
      <c r="FX80" s="43"/>
      <c r="FY80" s="43"/>
      <c r="FZ80" s="43"/>
      <c r="GA80" s="43"/>
      <c r="GB80" s="43"/>
      <c r="GC80" s="43"/>
      <c r="GD80" s="43"/>
      <c r="GE80" s="43"/>
      <c r="GF80" s="43"/>
      <c r="GG80" s="43"/>
      <c r="GH80" s="43"/>
      <c r="GI80" s="43"/>
      <c r="GJ80" s="43"/>
      <c r="GK80" s="43"/>
      <c r="GL80" s="43"/>
      <c r="GM80" s="43"/>
      <c r="GN80" s="43"/>
      <c r="GO80" s="43"/>
      <c r="GP80" s="43"/>
      <c r="GQ80" s="43"/>
      <c r="GR80" s="43"/>
      <c r="GS80" s="43"/>
      <c r="GT80" s="43"/>
      <c r="GU80" s="43"/>
      <c r="GV80" s="43"/>
      <c r="GW80" s="43"/>
      <c r="GX80" s="43"/>
      <c r="GY80" s="43"/>
      <c r="GZ80" s="43"/>
      <c r="HA80" s="43"/>
      <c r="HB80" s="43"/>
      <c r="HC80" s="43"/>
      <c r="HD80" s="43"/>
      <c r="HE80" s="43"/>
      <c r="HF80" s="43"/>
      <c r="HG80" s="43"/>
      <c r="HH80" s="43"/>
      <c r="HI80" s="43"/>
      <c r="HJ80" s="43"/>
      <c r="HK80" s="43"/>
      <c r="HL80" s="43"/>
      <c r="HM80" s="43"/>
      <c r="HN80" s="43"/>
      <c r="HO80" s="43"/>
      <c r="HP80" s="43"/>
      <c r="HQ80" s="43"/>
      <c r="HR80" s="43"/>
      <c r="HS80" s="43"/>
      <c r="HT80" s="43"/>
      <c r="HU80" s="43"/>
      <c r="HV80" s="43"/>
      <c r="HW80" s="43"/>
      <c r="HX80" s="43"/>
      <c r="HY80" s="43"/>
      <c r="HZ80" s="43"/>
      <c r="IA80" s="43"/>
      <c r="IB80" s="43"/>
      <c r="IC80" s="43"/>
      <c r="ID80" s="43"/>
      <c r="IE80" s="43"/>
      <c r="IF80" s="43"/>
      <c r="IG80" s="43"/>
      <c r="IH80" s="43"/>
      <c r="II80" s="43"/>
      <c r="IJ80" s="43"/>
      <c r="IK80" s="43"/>
      <c r="IL80" s="43"/>
      <c r="IM80" s="43"/>
      <c r="IN80" s="43"/>
      <c r="IO80" s="43"/>
      <c r="IP80" s="43"/>
      <c r="IQ80" s="43"/>
      <c r="IR80" s="43"/>
      <c r="IS80" s="43"/>
      <c r="IT80" s="43"/>
      <c r="IU80" s="43"/>
      <c r="IV80" s="43"/>
    </row>
    <row r="81" spans="9:256" s="42" customFormat="1" ht="12.75">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c r="IL81" s="43"/>
      <c r="IM81" s="43"/>
      <c r="IN81" s="43"/>
      <c r="IO81" s="43"/>
      <c r="IP81" s="43"/>
      <c r="IQ81" s="43"/>
      <c r="IR81" s="43"/>
      <c r="IS81" s="43"/>
      <c r="IT81" s="43"/>
      <c r="IU81" s="43"/>
      <c r="IV81" s="43"/>
    </row>
    <row r="82" spans="9:256" s="42" customFormat="1" ht="12.75">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c r="IL82" s="43"/>
      <c r="IM82" s="43"/>
      <c r="IN82" s="43"/>
      <c r="IO82" s="43"/>
      <c r="IP82" s="43"/>
      <c r="IQ82" s="43"/>
      <c r="IR82" s="43"/>
      <c r="IS82" s="43"/>
      <c r="IT82" s="43"/>
      <c r="IU82" s="43"/>
      <c r="IV82" s="43"/>
    </row>
    <row r="83" spans="9:256" s="42" customFormat="1" ht="12.75">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43"/>
      <c r="IK83" s="43"/>
      <c r="IL83" s="43"/>
      <c r="IM83" s="43"/>
      <c r="IN83" s="43"/>
      <c r="IO83" s="43"/>
      <c r="IP83" s="43"/>
      <c r="IQ83" s="43"/>
      <c r="IR83" s="43"/>
      <c r="IS83" s="43"/>
      <c r="IT83" s="43"/>
      <c r="IU83" s="43"/>
      <c r="IV83" s="43"/>
    </row>
    <row r="84" spans="9:256" s="42" customFormat="1" ht="12.75">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c r="IL84" s="43"/>
      <c r="IM84" s="43"/>
      <c r="IN84" s="43"/>
      <c r="IO84" s="43"/>
      <c r="IP84" s="43"/>
      <c r="IQ84" s="43"/>
      <c r="IR84" s="43"/>
      <c r="IS84" s="43"/>
      <c r="IT84" s="43"/>
      <c r="IU84" s="43"/>
      <c r="IV84" s="43"/>
    </row>
    <row r="85" spans="9:256" s="42" customFormat="1" ht="12.75">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c r="IL85" s="43"/>
      <c r="IM85" s="43"/>
      <c r="IN85" s="43"/>
      <c r="IO85" s="43"/>
      <c r="IP85" s="43"/>
      <c r="IQ85" s="43"/>
      <c r="IR85" s="43"/>
      <c r="IS85" s="43"/>
      <c r="IT85" s="43"/>
      <c r="IU85" s="43"/>
      <c r="IV85" s="43"/>
    </row>
    <row r="86" spans="9:256" s="42" customFormat="1" ht="12.75">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c r="IP86" s="43"/>
      <c r="IQ86" s="43"/>
      <c r="IR86" s="43"/>
      <c r="IS86" s="43"/>
      <c r="IT86" s="43"/>
      <c r="IU86" s="43"/>
      <c r="IV86" s="43"/>
    </row>
    <row r="87" spans="9:256" s="42" customFormat="1" ht="12.75">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row>
    <row r="88" spans="9:256" s="42" customFormat="1" ht="12.75">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c r="HG88" s="43"/>
      <c r="HH88" s="43"/>
      <c r="HI88" s="43"/>
      <c r="HJ88" s="43"/>
      <c r="HK88" s="43"/>
      <c r="HL88" s="43"/>
      <c r="HM88" s="43"/>
      <c r="HN88" s="43"/>
      <c r="HO88" s="43"/>
      <c r="HP88" s="43"/>
      <c r="HQ88" s="43"/>
      <c r="HR88" s="43"/>
      <c r="HS88" s="43"/>
      <c r="HT88" s="43"/>
      <c r="HU88" s="43"/>
      <c r="HV88" s="43"/>
      <c r="HW88" s="43"/>
      <c r="HX88" s="43"/>
      <c r="HY88" s="43"/>
      <c r="HZ88" s="43"/>
      <c r="IA88" s="43"/>
      <c r="IB88" s="43"/>
      <c r="IC88" s="43"/>
      <c r="ID88" s="43"/>
      <c r="IE88" s="43"/>
      <c r="IF88" s="43"/>
      <c r="IG88" s="43"/>
      <c r="IH88" s="43"/>
      <c r="II88" s="43"/>
      <c r="IJ88" s="43"/>
      <c r="IK88" s="43"/>
      <c r="IL88" s="43"/>
      <c r="IM88" s="43"/>
      <c r="IN88" s="43"/>
      <c r="IO88" s="43"/>
      <c r="IP88" s="43"/>
      <c r="IQ88" s="43"/>
      <c r="IR88" s="43"/>
      <c r="IS88" s="43"/>
      <c r="IT88" s="43"/>
      <c r="IU88" s="43"/>
      <c r="IV88" s="43"/>
    </row>
    <row r="89" spans="9:256" s="42" customFormat="1" ht="12.75">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c r="HG89" s="43"/>
      <c r="HH89" s="43"/>
      <c r="HI89" s="43"/>
      <c r="HJ89" s="43"/>
      <c r="HK89" s="43"/>
      <c r="HL89" s="43"/>
      <c r="HM89" s="43"/>
      <c r="HN89" s="43"/>
      <c r="HO89" s="43"/>
      <c r="HP89" s="43"/>
      <c r="HQ89" s="43"/>
      <c r="HR89" s="43"/>
      <c r="HS89" s="43"/>
      <c r="HT89" s="43"/>
      <c r="HU89" s="43"/>
      <c r="HV89" s="43"/>
      <c r="HW89" s="43"/>
      <c r="HX89" s="43"/>
      <c r="HY89" s="43"/>
      <c r="HZ89" s="43"/>
      <c r="IA89" s="43"/>
      <c r="IB89" s="43"/>
      <c r="IC89" s="43"/>
      <c r="ID89" s="43"/>
      <c r="IE89" s="43"/>
      <c r="IF89" s="43"/>
      <c r="IG89" s="43"/>
      <c r="IH89" s="43"/>
      <c r="II89" s="43"/>
      <c r="IJ89" s="43"/>
      <c r="IK89" s="43"/>
      <c r="IL89" s="43"/>
      <c r="IM89" s="43"/>
      <c r="IN89" s="43"/>
      <c r="IO89" s="43"/>
      <c r="IP89" s="43"/>
      <c r="IQ89" s="43"/>
      <c r="IR89" s="43"/>
      <c r="IS89" s="43"/>
      <c r="IT89" s="43"/>
      <c r="IU89" s="43"/>
      <c r="IV89" s="43"/>
    </row>
    <row r="90" spans="9:256" s="42" customFormat="1" ht="12.75">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row>
    <row r="91" spans="9:256" s="42" customFormat="1" ht="12.75">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row>
    <row r="92" spans="9:256" s="42" customFormat="1" ht="12.75">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c r="FG92" s="43"/>
      <c r="FH92" s="43"/>
      <c r="FI92" s="43"/>
      <c r="FJ92" s="43"/>
      <c r="FK92" s="43"/>
      <c r="FL92" s="43"/>
      <c r="FM92" s="43"/>
      <c r="FN92" s="43"/>
      <c r="FO92" s="43"/>
      <c r="FP92" s="43"/>
      <c r="FQ92" s="43"/>
      <c r="FR92" s="43"/>
      <c r="FS92" s="43"/>
      <c r="FT92" s="43"/>
      <c r="FU92" s="43"/>
      <c r="FV92" s="43"/>
      <c r="FW92" s="43"/>
      <c r="FX92" s="43"/>
      <c r="FY92" s="43"/>
      <c r="FZ92" s="43"/>
      <c r="GA92" s="43"/>
      <c r="GB92" s="43"/>
      <c r="GC92" s="43"/>
      <c r="GD92" s="43"/>
      <c r="GE92" s="43"/>
      <c r="GF92" s="43"/>
      <c r="GG92" s="43"/>
      <c r="GH92" s="43"/>
      <c r="GI92" s="43"/>
      <c r="GJ92" s="43"/>
      <c r="GK92" s="43"/>
      <c r="GL92" s="43"/>
      <c r="GM92" s="43"/>
      <c r="GN92" s="43"/>
      <c r="GO92" s="43"/>
      <c r="GP92" s="43"/>
      <c r="GQ92" s="43"/>
      <c r="GR92" s="43"/>
      <c r="GS92" s="43"/>
      <c r="GT92" s="43"/>
      <c r="GU92" s="43"/>
      <c r="GV92" s="43"/>
      <c r="GW92" s="43"/>
      <c r="GX92" s="43"/>
      <c r="GY92" s="43"/>
      <c r="GZ92" s="43"/>
      <c r="HA92" s="43"/>
      <c r="HB92" s="43"/>
      <c r="HC92" s="43"/>
      <c r="HD92" s="43"/>
      <c r="HE92" s="43"/>
      <c r="HF92" s="43"/>
      <c r="HG92" s="43"/>
      <c r="HH92" s="43"/>
      <c r="HI92" s="43"/>
      <c r="HJ92" s="43"/>
      <c r="HK92" s="43"/>
      <c r="HL92" s="43"/>
      <c r="HM92" s="43"/>
      <c r="HN92" s="43"/>
      <c r="HO92" s="43"/>
      <c r="HP92" s="43"/>
      <c r="HQ92" s="43"/>
      <c r="HR92" s="43"/>
      <c r="HS92" s="43"/>
      <c r="HT92" s="43"/>
      <c r="HU92" s="43"/>
      <c r="HV92" s="43"/>
      <c r="HW92" s="43"/>
      <c r="HX92" s="43"/>
      <c r="HY92" s="43"/>
      <c r="HZ92" s="43"/>
      <c r="IA92" s="43"/>
      <c r="IB92" s="43"/>
      <c r="IC92" s="43"/>
      <c r="ID92" s="43"/>
      <c r="IE92" s="43"/>
      <c r="IF92" s="43"/>
      <c r="IG92" s="43"/>
      <c r="IH92" s="43"/>
      <c r="II92" s="43"/>
      <c r="IJ92" s="43"/>
      <c r="IK92" s="43"/>
      <c r="IL92" s="43"/>
      <c r="IM92" s="43"/>
      <c r="IN92" s="43"/>
      <c r="IO92" s="43"/>
      <c r="IP92" s="43"/>
      <c r="IQ92" s="43"/>
      <c r="IR92" s="43"/>
      <c r="IS92" s="43"/>
      <c r="IT92" s="43"/>
      <c r="IU92" s="43"/>
      <c r="IV92" s="43"/>
    </row>
    <row r="93" spans="9:256" s="42" customFormat="1" ht="12.75">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c r="FH93" s="43"/>
      <c r="FI93" s="43"/>
      <c r="FJ93" s="43"/>
      <c r="FK93" s="43"/>
      <c r="FL93" s="43"/>
      <c r="FM93" s="43"/>
      <c r="FN93" s="43"/>
      <c r="FO93" s="43"/>
      <c r="FP93" s="43"/>
      <c r="FQ93" s="43"/>
      <c r="FR93" s="43"/>
      <c r="FS93" s="43"/>
      <c r="FT93" s="43"/>
      <c r="FU93" s="43"/>
      <c r="FV93" s="43"/>
      <c r="FW93" s="43"/>
      <c r="FX93" s="43"/>
      <c r="FY93" s="43"/>
      <c r="FZ93" s="43"/>
      <c r="GA93" s="43"/>
      <c r="GB93" s="43"/>
      <c r="GC93" s="43"/>
      <c r="GD93" s="43"/>
      <c r="GE93" s="43"/>
      <c r="GF93" s="43"/>
      <c r="GG93" s="43"/>
      <c r="GH93" s="43"/>
      <c r="GI93" s="43"/>
      <c r="GJ93" s="43"/>
      <c r="GK93" s="43"/>
      <c r="GL93" s="43"/>
      <c r="GM93" s="43"/>
      <c r="GN93" s="43"/>
      <c r="GO93" s="43"/>
      <c r="GP93" s="43"/>
      <c r="GQ93" s="43"/>
      <c r="GR93" s="43"/>
      <c r="GS93" s="43"/>
      <c r="GT93" s="43"/>
      <c r="GU93" s="43"/>
      <c r="GV93" s="43"/>
      <c r="GW93" s="43"/>
      <c r="GX93" s="43"/>
      <c r="GY93" s="43"/>
      <c r="GZ93" s="43"/>
      <c r="HA93" s="43"/>
      <c r="HB93" s="43"/>
      <c r="HC93" s="43"/>
      <c r="HD93" s="43"/>
      <c r="HE93" s="43"/>
      <c r="HF93" s="43"/>
      <c r="HG93" s="43"/>
      <c r="HH93" s="43"/>
      <c r="HI93" s="43"/>
      <c r="HJ93" s="43"/>
      <c r="HK93" s="43"/>
      <c r="HL93" s="43"/>
      <c r="HM93" s="43"/>
      <c r="HN93" s="43"/>
      <c r="HO93" s="43"/>
      <c r="HP93" s="43"/>
      <c r="HQ93" s="43"/>
      <c r="HR93" s="43"/>
      <c r="HS93" s="43"/>
      <c r="HT93" s="43"/>
      <c r="HU93" s="43"/>
      <c r="HV93" s="43"/>
      <c r="HW93" s="43"/>
      <c r="HX93" s="43"/>
      <c r="HY93" s="43"/>
      <c r="HZ93" s="43"/>
      <c r="IA93" s="43"/>
      <c r="IB93" s="43"/>
      <c r="IC93" s="43"/>
      <c r="ID93" s="43"/>
      <c r="IE93" s="43"/>
      <c r="IF93" s="43"/>
      <c r="IG93" s="43"/>
      <c r="IH93" s="43"/>
      <c r="II93" s="43"/>
      <c r="IJ93" s="43"/>
      <c r="IK93" s="43"/>
      <c r="IL93" s="43"/>
      <c r="IM93" s="43"/>
      <c r="IN93" s="43"/>
      <c r="IO93" s="43"/>
      <c r="IP93" s="43"/>
      <c r="IQ93" s="43"/>
      <c r="IR93" s="43"/>
      <c r="IS93" s="43"/>
      <c r="IT93" s="43"/>
      <c r="IU93" s="43"/>
      <c r="IV93" s="43"/>
    </row>
    <row r="94" spans="9:256" s="42" customFormat="1" ht="12.75">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row>
    <row r="95" spans="9:256" s="42" customFormat="1" ht="12.75">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row>
    <row r="96" spans="9:256" s="42" customFormat="1" ht="12.75">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3"/>
      <c r="GE96" s="43"/>
      <c r="GF96" s="43"/>
      <c r="GG96" s="43"/>
      <c r="GH96" s="43"/>
      <c r="GI96" s="43"/>
      <c r="GJ96" s="43"/>
      <c r="GK96" s="43"/>
      <c r="GL96" s="43"/>
      <c r="GM96" s="43"/>
      <c r="GN96" s="43"/>
      <c r="GO96" s="43"/>
      <c r="GP96" s="43"/>
      <c r="GQ96" s="43"/>
      <c r="GR96" s="43"/>
      <c r="GS96" s="43"/>
      <c r="GT96" s="43"/>
      <c r="GU96" s="43"/>
      <c r="GV96" s="43"/>
      <c r="GW96" s="43"/>
      <c r="GX96" s="43"/>
      <c r="GY96" s="43"/>
      <c r="GZ96" s="43"/>
      <c r="HA96" s="43"/>
      <c r="HB96" s="43"/>
      <c r="HC96" s="43"/>
      <c r="HD96" s="43"/>
      <c r="HE96" s="43"/>
      <c r="HF96" s="43"/>
      <c r="HG96" s="43"/>
      <c r="HH96" s="43"/>
      <c r="HI96" s="43"/>
      <c r="HJ96" s="43"/>
      <c r="HK96" s="43"/>
      <c r="HL96" s="43"/>
      <c r="HM96" s="43"/>
      <c r="HN96" s="43"/>
      <c r="HO96" s="43"/>
      <c r="HP96" s="43"/>
      <c r="HQ96" s="43"/>
      <c r="HR96" s="43"/>
      <c r="HS96" s="43"/>
      <c r="HT96" s="43"/>
      <c r="HU96" s="43"/>
      <c r="HV96" s="43"/>
      <c r="HW96" s="43"/>
      <c r="HX96" s="43"/>
      <c r="HY96" s="43"/>
      <c r="HZ96" s="43"/>
      <c r="IA96" s="43"/>
      <c r="IB96" s="43"/>
      <c r="IC96" s="43"/>
      <c r="ID96" s="43"/>
      <c r="IE96" s="43"/>
      <c r="IF96" s="43"/>
      <c r="IG96" s="43"/>
      <c r="IH96" s="43"/>
      <c r="II96" s="43"/>
      <c r="IJ96" s="43"/>
      <c r="IK96" s="43"/>
      <c r="IL96" s="43"/>
      <c r="IM96" s="43"/>
      <c r="IN96" s="43"/>
      <c r="IO96" s="43"/>
      <c r="IP96" s="43"/>
      <c r="IQ96" s="43"/>
      <c r="IR96" s="43"/>
      <c r="IS96" s="43"/>
      <c r="IT96" s="43"/>
      <c r="IU96" s="43"/>
      <c r="IV96" s="43"/>
    </row>
    <row r="97" spans="9:256" s="42" customFormat="1" ht="12.75">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43"/>
      <c r="FK97" s="43"/>
      <c r="FL97" s="43"/>
      <c r="FM97" s="43"/>
      <c r="FN97" s="43"/>
      <c r="FO97" s="43"/>
      <c r="FP97" s="43"/>
      <c r="FQ97" s="43"/>
      <c r="FR97" s="43"/>
      <c r="FS97" s="43"/>
      <c r="FT97" s="43"/>
      <c r="FU97" s="43"/>
      <c r="FV97" s="43"/>
      <c r="FW97" s="43"/>
      <c r="FX97" s="43"/>
      <c r="FY97" s="43"/>
      <c r="FZ97" s="43"/>
      <c r="GA97" s="43"/>
      <c r="GB97" s="43"/>
      <c r="GC97" s="43"/>
      <c r="GD97" s="43"/>
      <c r="GE97" s="43"/>
      <c r="GF97" s="43"/>
      <c r="GG97" s="43"/>
      <c r="GH97" s="43"/>
      <c r="GI97" s="43"/>
      <c r="GJ97" s="43"/>
      <c r="GK97" s="43"/>
      <c r="GL97" s="43"/>
      <c r="GM97" s="43"/>
      <c r="GN97" s="43"/>
      <c r="GO97" s="43"/>
      <c r="GP97" s="43"/>
      <c r="GQ97" s="43"/>
      <c r="GR97" s="43"/>
      <c r="GS97" s="43"/>
      <c r="GT97" s="43"/>
      <c r="GU97" s="43"/>
      <c r="GV97" s="43"/>
      <c r="GW97" s="43"/>
      <c r="GX97" s="43"/>
      <c r="GY97" s="43"/>
      <c r="GZ97" s="43"/>
      <c r="HA97" s="43"/>
      <c r="HB97" s="43"/>
      <c r="HC97" s="43"/>
      <c r="HD97" s="43"/>
      <c r="HE97" s="43"/>
      <c r="HF97" s="43"/>
      <c r="HG97" s="43"/>
      <c r="HH97" s="43"/>
      <c r="HI97" s="43"/>
      <c r="HJ97" s="43"/>
      <c r="HK97" s="43"/>
      <c r="HL97" s="43"/>
      <c r="HM97" s="43"/>
      <c r="HN97" s="43"/>
      <c r="HO97" s="43"/>
      <c r="HP97" s="43"/>
      <c r="HQ97" s="43"/>
      <c r="HR97" s="43"/>
      <c r="HS97" s="43"/>
      <c r="HT97" s="43"/>
      <c r="HU97" s="43"/>
      <c r="HV97" s="43"/>
      <c r="HW97" s="43"/>
      <c r="HX97" s="43"/>
      <c r="HY97" s="43"/>
      <c r="HZ97" s="43"/>
      <c r="IA97" s="43"/>
      <c r="IB97" s="43"/>
      <c r="IC97" s="43"/>
      <c r="ID97" s="43"/>
      <c r="IE97" s="43"/>
      <c r="IF97" s="43"/>
      <c r="IG97" s="43"/>
      <c r="IH97" s="43"/>
      <c r="II97" s="43"/>
      <c r="IJ97" s="43"/>
      <c r="IK97" s="43"/>
      <c r="IL97" s="43"/>
      <c r="IM97" s="43"/>
      <c r="IN97" s="43"/>
      <c r="IO97" s="43"/>
      <c r="IP97" s="43"/>
      <c r="IQ97" s="43"/>
      <c r="IR97" s="43"/>
      <c r="IS97" s="43"/>
      <c r="IT97" s="43"/>
      <c r="IU97" s="43"/>
      <c r="IV97" s="43"/>
    </row>
    <row r="98" spans="9:256" s="42" customFormat="1" ht="12.75">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row>
    <row r="99" spans="9:256" s="42" customFormat="1" ht="12.75">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row>
    <row r="100" spans="9:256" s="42" customFormat="1" ht="12.75">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row>
    <row r="101" spans="9:256" s="42" customFormat="1" ht="12.75">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c r="EX101" s="43"/>
      <c r="EY101" s="43"/>
      <c r="EZ101" s="43"/>
      <c r="FA101" s="43"/>
      <c r="FB101" s="43"/>
      <c r="FC101" s="43"/>
      <c r="FD101" s="43"/>
      <c r="FE101" s="43"/>
      <c r="FF101" s="43"/>
      <c r="FG101" s="43"/>
      <c r="FH101" s="43"/>
      <c r="FI101" s="43"/>
      <c r="FJ101" s="43"/>
      <c r="FK101" s="43"/>
      <c r="FL101" s="43"/>
      <c r="FM101" s="43"/>
      <c r="FN101" s="43"/>
      <c r="FO101" s="43"/>
      <c r="FP101" s="43"/>
      <c r="FQ101" s="43"/>
      <c r="FR101" s="43"/>
      <c r="FS101" s="43"/>
      <c r="FT101" s="43"/>
      <c r="FU101" s="43"/>
      <c r="FV101" s="43"/>
      <c r="FW101" s="43"/>
      <c r="FX101" s="43"/>
      <c r="FY101" s="43"/>
      <c r="FZ101" s="43"/>
      <c r="GA101" s="43"/>
      <c r="GB101" s="43"/>
      <c r="GC101" s="43"/>
      <c r="GD101" s="43"/>
      <c r="GE101" s="43"/>
      <c r="GF101" s="43"/>
      <c r="GG101" s="43"/>
      <c r="GH101" s="43"/>
      <c r="GI101" s="43"/>
      <c r="GJ101" s="43"/>
      <c r="GK101" s="43"/>
      <c r="GL101" s="43"/>
      <c r="GM101" s="43"/>
      <c r="GN101" s="43"/>
      <c r="GO101" s="43"/>
      <c r="GP101" s="43"/>
      <c r="GQ101" s="43"/>
      <c r="GR101" s="43"/>
      <c r="GS101" s="43"/>
      <c r="GT101" s="43"/>
      <c r="GU101" s="43"/>
      <c r="GV101" s="43"/>
      <c r="GW101" s="43"/>
      <c r="GX101" s="43"/>
      <c r="GY101" s="43"/>
      <c r="GZ101" s="43"/>
      <c r="HA101" s="43"/>
      <c r="HB101" s="43"/>
      <c r="HC101" s="43"/>
      <c r="HD101" s="43"/>
      <c r="HE101" s="43"/>
      <c r="HF101" s="43"/>
      <c r="HG101" s="43"/>
      <c r="HH101" s="43"/>
      <c r="HI101" s="43"/>
      <c r="HJ101" s="43"/>
      <c r="HK101" s="43"/>
      <c r="HL101" s="43"/>
      <c r="HM101" s="43"/>
      <c r="HN101" s="43"/>
      <c r="HO101" s="43"/>
      <c r="HP101" s="43"/>
      <c r="HQ101" s="43"/>
      <c r="HR101" s="43"/>
      <c r="HS101" s="43"/>
      <c r="HT101" s="43"/>
      <c r="HU101" s="43"/>
      <c r="HV101" s="43"/>
      <c r="HW101" s="43"/>
      <c r="HX101" s="43"/>
      <c r="HY101" s="43"/>
      <c r="HZ101" s="43"/>
      <c r="IA101" s="43"/>
      <c r="IB101" s="43"/>
      <c r="IC101" s="43"/>
      <c r="ID101" s="43"/>
      <c r="IE101" s="43"/>
      <c r="IF101" s="43"/>
      <c r="IG101" s="43"/>
      <c r="IH101" s="43"/>
      <c r="II101" s="43"/>
      <c r="IJ101" s="43"/>
      <c r="IK101" s="43"/>
      <c r="IL101" s="43"/>
      <c r="IM101" s="43"/>
      <c r="IN101" s="43"/>
      <c r="IO101" s="43"/>
      <c r="IP101" s="43"/>
      <c r="IQ101" s="43"/>
      <c r="IR101" s="43"/>
      <c r="IS101" s="43"/>
      <c r="IT101" s="43"/>
      <c r="IU101" s="43"/>
      <c r="IV101" s="43"/>
    </row>
    <row r="102" spans="9:256" s="42" customFormat="1" ht="12.75">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c r="GH102" s="43"/>
      <c r="GI102" s="43"/>
      <c r="GJ102" s="43"/>
      <c r="GK102" s="43"/>
      <c r="GL102" s="43"/>
      <c r="GM102" s="43"/>
      <c r="GN102" s="43"/>
      <c r="GO102" s="43"/>
      <c r="GP102" s="43"/>
      <c r="GQ102" s="43"/>
      <c r="GR102" s="43"/>
      <c r="GS102" s="43"/>
      <c r="GT102" s="43"/>
      <c r="GU102" s="43"/>
      <c r="GV102" s="43"/>
      <c r="GW102" s="43"/>
      <c r="GX102" s="43"/>
      <c r="GY102" s="43"/>
      <c r="GZ102" s="43"/>
      <c r="HA102" s="43"/>
      <c r="HB102" s="43"/>
      <c r="HC102" s="43"/>
      <c r="HD102" s="43"/>
      <c r="HE102" s="43"/>
      <c r="HF102" s="43"/>
      <c r="HG102" s="43"/>
      <c r="HH102" s="43"/>
      <c r="HI102" s="43"/>
      <c r="HJ102" s="43"/>
      <c r="HK102" s="43"/>
      <c r="HL102" s="43"/>
      <c r="HM102" s="43"/>
      <c r="HN102" s="43"/>
      <c r="HO102" s="43"/>
      <c r="HP102" s="43"/>
      <c r="HQ102" s="43"/>
      <c r="HR102" s="43"/>
      <c r="HS102" s="43"/>
      <c r="HT102" s="43"/>
      <c r="HU102" s="43"/>
      <c r="HV102" s="43"/>
      <c r="HW102" s="43"/>
      <c r="HX102" s="43"/>
      <c r="HY102" s="43"/>
      <c r="HZ102" s="43"/>
      <c r="IA102" s="43"/>
      <c r="IB102" s="43"/>
      <c r="IC102" s="43"/>
      <c r="ID102" s="43"/>
      <c r="IE102" s="43"/>
      <c r="IF102" s="43"/>
      <c r="IG102" s="43"/>
      <c r="IH102" s="43"/>
      <c r="II102" s="43"/>
      <c r="IJ102" s="43"/>
      <c r="IK102" s="43"/>
      <c r="IL102" s="43"/>
      <c r="IM102" s="43"/>
      <c r="IN102" s="43"/>
      <c r="IO102" s="43"/>
      <c r="IP102" s="43"/>
      <c r="IQ102" s="43"/>
      <c r="IR102" s="43"/>
      <c r="IS102" s="43"/>
      <c r="IT102" s="43"/>
      <c r="IU102" s="43"/>
      <c r="IV102" s="43"/>
    </row>
    <row r="103" spans="9:256" s="42" customFormat="1" ht="12.75">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c r="EX103" s="43"/>
      <c r="EY103" s="43"/>
      <c r="EZ103" s="43"/>
      <c r="FA103" s="43"/>
      <c r="FB103" s="43"/>
      <c r="FC103" s="43"/>
      <c r="FD103" s="43"/>
      <c r="FE103" s="43"/>
      <c r="FF103" s="43"/>
      <c r="FG103" s="43"/>
      <c r="FH103" s="43"/>
      <c r="FI103" s="43"/>
      <c r="FJ103" s="43"/>
      <c r="FK103" s="43"/>
      <c r="FL103" s="43"/>
      <c r="FM103" s="43"/>
      <c r="FN103" s="43"/>
      <c r="FO103" s="43"/>
      <c r="FP103" s="43"/>
      <c r="FQ103" s="43"/>
      <c r="FR103" s="43"/>
      <c r="FS103" s="43"/>
      <c r="FT103" s="43"/>
      <c r="FU103" s="43"/>
      <c r="FV103" s="43"/>
      <c r="FW103" s="43"/>
      <c r="FX103" s="43"/>
      <c r="FY103" s="43"/>
      <c r="FZ103" s="43"/>
      <c r="GA103" s="43"/>
      <c r="GB103" s="43"/>
      <c r="GC103" s="43"/>
      <c r="GD103" s="43"/>
      <c r="GE103" s="43"/>
      <c r="GF103" s="43"/>
      <c r="GG103" s="43"/>
      <c r="GH103" s="43"/>
      <c r="GI103" s="43"/>
      <c r="GJ103" s="43"/>
      <c r="GK103" s="43"/>
      <c r="GL103" s="43"/>
      <c r="GM103" s="43"/>
      <c r="GN103" s="43"/>
      <c r="GO103" s="43"/>
      <c r="GP103" s="43"/>
      <c r="GQ103" s="43"/>
      <c r="GR103" s="43"/>
      <c r="GS103" s="43"/>
      <c r="GT103" s="43"/>
      <c r="GU103" s="43"/>
      <c r="GV103" s="43"/>
      <c r="GW103" s="43"/>
      <c r="GX103" s="43"/>
      <c r="GY103" s="43"/>
      <c r="GZ103" s="43"/>
      <c r="HA103" s="43"/>
      <c r="HB103" s="43"/>
      <c r="HC103" s="43"/>
      <c r="HD103" s="43"/>
      <c r="HE103" s="43"/>
      <c r="HF103" s="43"/>
      <c r="HG103" s="43"/>
      <c r="HH103" s="43"/>
      <c r="HI103" s="43"/>
      <c r="HJ103" s="43"/>
      <c r="HK103" s="43"/>
      <c r="HL103" s="43"/>
      <c r="HM103" s="43"/>
      <c r="HN103" s="43"/>
      <c r="HO103" s="43"/>
      <c r="HP103" s="43"/>
      <c r="HQ103" s="43"/>
      <c r="HR103" s="43"/>
      <c r="HS103" s="43"/>
      <c r="HT103" s="43"/>
      <c r="HU103" s="43"/>
      <c r="HV103" s="43"/>
      <c r="HW103" s="43"/>
      <c r="HX103" s="43"/>
      <c r="HY103" s="43"/>
      <c r="HZ103" s="43"/>
      <c r="IA103" s="43"/>
      <c r="IB103" s="43"/>
      <c r="IC103" s="43"/>
      <c r="ID103" s="43"/>
      <c r="IE103" s="43"/>
      <c r="IF103" s="43"/>
      <c r="IG103" s="43"/>
      <c r="IH103" s="43"/>
      <c r="II103" s="43"/>
      <c r="IJ103" s="43"/>
      <c r="IK103" s="43"/>
      <c r="IL103" s="43"/>
      <c r="IM103" s="43"/>
      <c r="IN103" s="43"/>
      <c r="IO103" s="43"/>
      <c r="IP103" s="43"/>
      <c r="IQ103" s="43"/>
      <c r="IR103" s="43"/>
      <c r="IS103" s="43"/>
      <c r="IT103" s="43"/>
      <c r="IU103" s="43"/>
      <c r="IV103" s="43"/>
    </row>
    <row r="104" spans="9:256" s="42" customFormat="1" ht="12.75">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c r="EK104" s="43"/>
      <c r="EL104" s="43"/>
      <c r="EM104" s="43"/>
      <c r="EN104" s="43"/>
      <c r="EO104" s="43"/>
      <c r="EP104" s="43"/>
      <c r="EQ104" s="43"/>
      <c r="ER104" s="43"/>
      <c r="ES104" s="43"/>
      <c r="ET104" s="43"/>
      <c r="EU104" s="43"/>
      <c r="EV104" s="43"/>
      <c r="EW104" s="43"/>
      <c r="EX104" s="43"/>
      <c r="EY104" s="43"/>
      <c r="EZ104" s="43"/>
      <c r="FA104" s="43"/>
      <c r="FB104" s="43"/>
      <c r="FC104" s="43"/>
      <c r="FD104" s="43"/>
      <c r="FE104" s="43"/>
      <c r="FF104" s="43"/>
      <c r="FG104" s="43"/>
      <c r="FH104" s="43"/>
      <c r="FI104" s="43"/>
      <c r="FJ104" s="43"/>
      <c r="FK104" s="43"/>
      <c r="FL104" s="43"/>
      <c r="FM104" s="43"/>
      <c r="FN104" s="43"/>
      <c r="FO104" s="43"/>
      <c r="FP104" s="43"/>
      <c r="FQ104" s="43"/>
      <c r="FR104" s="43"/>
      <c r="FS104" s="43"/>
      <c r="FT104" s="43"/>
      <c r="FU104" s="43"/>
      <c r="FV104" s="43"/>
      <c r="FW104" s="43"/>
      <c r="FX104" s="43"/>
      <c r="FY104" s="43"/>
      <c r="FZ104" s="43"/>
      <c r="GA104" s="43"/>
      <c r="GB104" s="43"/>
      <c r="GC104" s="43"/>
      <c r="GD104" s="43"/>
      <c r="GE104" s="43"/>
      <c r="GF104" s="43"/>
      <c r="GG104" s="43"/>
      <c r="GH104" s="43"/>
      <c r="GI104" s="43"/>
      <c r="GJ104" s="43"/>
      <c r="GK104" s="43"/>
      <c r="GL104" s="43"/>
      <c r="GM104" s="43"/>
      <c r="GN104" s="43"/>
      <c r="GO104" s="43"/>
      <c r="GP104" s="43"/>
      <c r="GQ104" s="43"/>
      <c r="GR104" s="43"/>
      <c r="GS104" s="43"/>
      <c r="GT104" s="43"/>
      <c r="GU104" s="43"/>
      <c r="GV104" s="43"/>
      <c r="GW104" s="43"/>
      <c r="GX104" s="43"/>
      <c r="GY104" s="43"/>
      <c r="GZ104" s="43"/>
      <c r="HA104" s="43"/>
      <c r="HB104" s="43"/>
      <c r="HC104" s="43"/>
      <c r="HD104" s="43"/>
      <c r="HE104" s="43"/>
      <c r="HF104" s="43"/>
      <c r="HG104" s="43"/>
      <c r="HH104" s="43"/>
      <c r="HI104" s="43"/>
      <c r="HJ104" s="43"/>
      <c r="HK104" s="43"/>
      <c r="HL104" s="43"/>
      <c r="HM104" s="43"/>
      <c r="HN104" s="43"/>
      <c r="HO104" s="43"/>
      <c r="HP104" s="43"/>
      <c r="HQ104" s="43"/>
      <c r="HR104" s="43"/>
      <c r="HS104" s="43"/>
      <c r="HT104" s="43"/>
      <c r="HU104" s="43"/>
      <c r="HV104" s="43"/>
      <c r="HW104" s="43"/>
      <c r="HX104" s="43"/>
      <c r="HY104" s="43"/>
      <c r="HZ104" s="43"/>
      <c r="IA104" s="43"/>
      <c r="IB104" s="43"/>
      <c r="IC104" s="43"/>
      <c r="ID104" s="43"/>
      <c r="IE104" s="43"/>
      <c r="IF104" s="43"/>
      <c r="IG104" s="43"/>
      <c r="IH104" s="43"/>
      <c r="II104" s="43"/>
      <c r="IJ104" s="43"/>
      <c r="IK104" s="43"/>
      <c r="IL104" s="43"/>
      <c r="IM104" s="43"/>
      <c r="IN104" s="43"/>
      <c r="IO104" s="43"/>
      <c r="IP104" s="43"/>
      <c r="IQ104" s="43"/>
      <c r="IR104" s="43"/>
      <c r="IS104" s="43"/>
      <c r="IT104" s="43"/>
      <c r="IU104" s="43"/>
      <c r="IV104" s="43"/>
    </row>
    <row r="105" spans="9:256" s="42" customFormat="1" ht="12.75">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43"/>
      <c r="FP105" s="43"/>
      <c r="FQ105" s="43"/>
      <c r="FR105" s="43"/>
      <c r="FS105" s="43"/>
      <c r="FT105" s="43"/>
      <c r="FU105" s="43"/>
      <c r="FV105" s="43"/>
      <c r="FW105" s="43"/>
      <c r="FX105" s="43"/>
      <c r="FY105" s="43"/>
      <c r="FZ105" s="43"/>
      <c r="GA105" s="43"/>
      <c r="GB105" s="43"/>
      <c r="GC105" s="43"/>
      <c r="GD105" s="43"/>
      <c r="GE105" s="43"/>
      <c r="GF105" s="43"/>
      <c r="GG105" s="43"/>
      <c r="GH105" s="43"/>
      <c r="GI105" s="43"/>
      <c r="GJ105" s="43"/>
      <c r="GK105" s="43"/>
      <c r="GL105" s="43"/>
      <c r="GM105" s="43"/>
      <c r="GN105" s="43"/>
      <c r="GO105" s="43"/>
      <c r="GP105" s="43"/>
      <c r="GQ105" s="43"/>
      <c r="GR105" s="43"/>
      <c r="GS105" s="43"/>
      <c r="GT105" s="43"/>
      <c r="GU105" s="43"/>
      <c r="GV105" s="43"/>
      <c r="GW105" s="43"/>
      <c r="GX105" s="43"/>
      <c r="GY105" s="43"/>
      <c r="GZ105" s="43"/>
      <c r="HA105" s="43"/>
      <c r="HB105" s="43"/>
      <c r="HC105" s="43"/>
      <c r="HD105" s="43"/>
      <c r="HE105" s="43"/>
      <c r="HF105" s="43"/>
      <c r="HG105" s="43"/>
      <c r="HH105" s="43"/>
      <c r="HI105" s="43"/>
      <c r="HJ105" s="43"/>
      <c r="HK105" s="43"/>
      <c r="HL105" s="43"/>
      <c r="HM105" s="43"/>
      <c r="HN105" s="43"/>
      <c r="HO105" s="43"/>
      <c r="HP105" s="43"/>
      <c r="HQ105" s="43"/>
      <c r="HR105" s="43"/>
      <c r="HS105" s="43"/>
      <c r="HT105" s="43"/>
      <c r="HU105" s="43"/>
      <c r="HV105" s="43"/>
      <c r="HW105" s="43"/>
      <c r="HX105" s="43"/>
      <c r="HY105" s="43"/>
      <c r="HZ105" s="43"/>
      <c r="IA105" s="43"/>
      <c r="IB105" s="43"/>
      <c r="IC105" s="43"/>
      <c r="ID105" s="43"/>
      <c r="IE105" s="43"/>
      <c r="IF105" s="43"/>
      <c r="IG105" s="43"/>
      <c r="IH105" s="43"/>
      <c r="II105" s="43"/>
      <c r="IJ105" s="43"/>
      <c r="IK105" s="43"/>
      <c r="IL105" s="43"/>
      <c r="IM105" s="43"/>
      <c r="IN105" s="43"/>
      <c r="IO105" s="43"/>
      <c r="IP105" s="43"/>
      <c r="IQ105" s="43"/>
      <c r="IR105" s="43"/>
      <c r="IS105" s="43"/>
      <c r="IT105" s="43"/>
      <c r="IU105" s="43"/>
      <c r="IV105" s="43"/>
    </row>
    <row r="106" spans="9:256" s="42" customFormat="1" ht="12.75">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c r="EV106" s="43"/>
      <c r="EW106" s="43"/>
      <c r="EX106" s="43"/>
      <c r="EY106" s="43"/>
      <c r="EZ106" s="43"/>
      <c r="FA106" s="43"/>
      <c r="FB106" s="43"/>
      <c r="FC106" s="43"/>
      <c r="FD106" s="43"/>
      <c r="FE106" s="43"/>
      <c r="FF106" s="43"/>
      <c r="FG106" s="43"/>
      <c r="FH106" s="43"/>
      <c r="FI106" s="43"/>
      <c r="FJ106" s="43"/>
      <c r="FK106" s="43"/>
      <c r="FL106" s="43"/>
      <c r="FM106" s="43"/>
      <c r="FN106" s="43"/>
      <c r="FO106" s="43"/>
      <c r="FP106" s="43"/>
      <c r="FQ106" s="43"/>
      <c r="FR106" s="43"/>
      <c r="FS106" s="43"/>
      <c r="FT106" s="43"/>
      <c r="FU106" s="43"/>
      <c r="FV106" s="43"/>
      <c r="FW106" s="43"/>
      <c r="FX106" s="43"/>
      <c r="FY106" s="43"/>
      <c r="FZ106" s="43"/>
      <c r="GA106" s="43"/>
      <c r="GB106" s="43"/>
      <c r="GC106" s="43"/>
      <c r="GD106" s="43"/>
      <c r="GE106" s="43"/>
      <c r="GF106" s="43"/>
      <c r="GG106" s="43"/>
      <c r="GH106" s="43"/>
      <c r="GI106" s="43"/>
      <c r="GJ106" s="43"/>
      <c r="GK106" s="43"/>
      <c r="GL106" s="43"/>
      <c r="GM106" s="43"/>
      <c r="GN106" s="43"/>
      <c r="GO106" s="43"/>
      <c r="GP106" s="43"/>
      <c r="GQ106" s="43"/>
      <c r="GR106" s="43"/>
      <c r="GS106" s="43"/>
      <c r="GT106" s="43"/>
      <c r="GU106" s="43"/>
      <c r="GV106" s="43"/>
      <c r="GW106" s="43"/>
      <c r="GX106" s="43"/>
      <c r="GY106" s="43"/>
      <c r="GZ106" s="43"/>
      <c r="HA106" s="43"/>
      <c r="HB106" s="43"/>
      <c r="HC106" s="43"/>
      <c r="HD106" s="43"/>
      <c r="HE106" s="43"/>
      <c r="HF106" s="43"/>
      <c r="HG106" s="43"/>
      <c r="HH106" s="43"/>
      <c r="HI106" s="43"/>
      <c r="HJ106" s="43"/>
      <c r="HK106" s="43"/>
      <c r="HL106" s="43"/>
      <c r="HM106" s="43"/>
      <c r="HN106" s="43"/>
      <c r="HO106" s="43"/>
      <c r="HP106" s="43"/>
      <c r="HQ106" s="43"/>
      <c r="HR106" s="43"/>
      <c r="HS106" s="43"/>
      <c r="HT106" s="43"/>
      <c r="HU106" s="43"/>
      <c r="HV106" s="43"/>
      <c r="HW106" s="43"/>
      <c r="HX106" s="43"/>
      <c r="HY106" s="43"/>
      <c r="HZ106" s="43"/>
      <c r="IA106" s="43"/>
      <c r="IB106" s="43"/>
      <c r="IC106" s="43"/>
      <c r="ID106" s="43"/>
      <c r="IE106" s="43"/>
      <c r="IF106" s="43"/>
      <c r="IG106" s="43"/>
      <c r="IH106" s="43"/>
      <c r="II106" s="43"/>
      <c r="IJ106" s="43"/>
      <c r="IK106" s="43"/>
      <c r="IL106" s="43"/>
      <c r="IM106" s="43"/>
      <c r="IN106" s="43"/>
      <c r="IO106" s="43"/>
      <c r="IP106" s="43"/>
      <c r="IQ106" s="43"/>
      <c r="IR106" s="43"/>
      <c r="IS106" s="43"/>
      <c r="IT106" s="43"/>
      <c r="IU106" s="43"/>
      <c r="IV106" s="43"/>
    </row>
    <row r="107" spans="9:256" s="42" customFormat="1" ht="12.75">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43"/>
      <c r="FL107" s="43"/>
      <c r="FM107" s="43"/>
      <c r="FN107" s="43"/>
      <c r="FO107" s="43"/>
      <c r="FP107" s="43"/>
      <c r="FQ107" s="43"/>
      <c r="FR107" s="43"/>
      <c r="FS107" s="43"/>
      <c r="FT107" s="43"/>
      <c r="FU107" s="43"/>
      <c r="FV107" s="43"/>
      <c r="FW107" s="43"/>
      <c r="FX107" s="43"/>
      <c r="FY107" s="43"/>
      <c r="FZ107" s="43"/>
      <c r="GA107" s="43"/>
      <c r="GB107" s="43"/>
      <c r="GC107" s="43"/>
      <c r="GD107" s="43"/>
      <c r="GE107" s="43"/>
      <c r="GF107" s="43"/>
      <c r="GG107" s="43"/>
      <c r="GH107" s="43"/>
      <c r="GI107" s="43"/>
      <c r="GJ107" s="43"/>
      <c r="GK107" s="43"/>
      <c r="GL107" s="43"/>
      <c r="GM107" s="43"/>
      <c r="GN107" s="43"/>
      <c r="GO107" s="43"/>
      <c r="GP107" s="43"/>
      <c r="GQ107" s="43"/>
      <c r="GR107" s="43"/>
      <c r="GS107" s="43"/>
      <c r="GT107" s="43"/>
      <c r="GU107" s="43"/>
      <c r="GV107" s="43"/>
      <c r="GW107" s="43"/>
      <c r="GX107" s="43"/>
      <c r="GY107" s="43"/>
      <c r="GZ107" s="43"/>
      <c r="HA107" s="43"/>
      <c r="HB107" s="43"/>
      <c r="HC107" s="43"/>
      <c r="HD107" s="43"/>
      <c r="HE107" s="43"/>
      <c r="HF107" s="43"/>
      <c r="HG107" s="43"/>
      <c r="HH107" s="43"/>
      <c r="HI107" s="43"/>
      <c r="HJ107" s="43"/>
      <c r="HK107" s="43"/>
      <c r="HL107" s="43"/>
      <c r="HM107" s="43"/>
      <c r="HN107" s="43"/>
      <c r="HO107" s="43"/>
      <c r="HP107" s="43"/>
      <c r="HQ107" s="43"/>
      <c r="HR107" s="43"/>
      <c r="HS107" s="43"/>
      <c r="HT107" s="43"/>
      <c r="HU107" s="43"/>
      <c r="HV107" s="43"/>
      <c r="HW107" s="43"/>
      <c r="HX107" s="43"/>
      <c r="HY107" s="43"/>
      <c r="HZ107" s="43"/>
      <c r="IA107" s="43"/>
      <c r="IB107" s="43"/>
      <c r="IC107" s="43"/>
      <c r="ID107" s="43"/>
      <c r="IE107" s="43"/>
      <c r="IF107" s="43"/>
      <c r="IG107" s="43"/>
      <c r="IH107" s="43"/>
      <c r="II107" s="43"/>
      <c r="IJ107" s="43"/>
      <c r="IK107" s="43"/>
      <c r="IL107" s="43"/>
      <c r="IM107" s="43"/>
      <c r="IN107" s="43"/>
      <c r="IO107" s="43"/>
      <c r="IP107" s="43"/>
      <c r="IQ107" s="43"/>
      <c r="IR107" s="43"/>
      <c r="IS107" s="43"/>
      <c r="IT107" s="43"/>
      <c r="IU107" s="43"/>
      <c r="IV107" s="43"/>
    </row>
    <row r="108" spans="9:256" s="42" customFormat="1" ht="12.75">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row>
    <row r="109" spans="9:256" s="42" customFormat="1" ht="12.75">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row>
    <row r="110" spans="9:256" s="42" customFormat="1" ht="12.75">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c r="IL110" s="43"/>
      <c r="IM110" s="43"/>
      <c r="IN110" s="43"/>
      <c r="IO110" s="43"/>
      <c r="IP110" s="43"/>
      <c r="IQ110" s="43"/>
      <c r="IR110" s="43"/>
      <c r="IS110" s="43"/>
      <c r="IT110" s="43"/>
      <c r="IU110" s="43"/>
      <c r="IV110" s="43"/>
    </row>
    <row r="111" spans="9:256" s="42" customFormat="1" ht="12.75">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row>
    <row r="112" spans="9:256" s="42" customFormat="1" ht="12.75">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c r="IV112" s="43"/>
    </row>
    <row r="113" spans="9:256" s="42" customFormat="1" ht="12.75">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c r="EX113" s="43"/>
      <c r="EY113" s="43"/>
      <c r="EZ113" s="43"/>
      <c r="FA113" s="43"/>
      <c r="FB113" s="43"/>
      <c r="FC113" s="43"/>
      <c r="FD113" s="43"/>
      <c r="FE113" s="43"/>
      <c r="FF113" s="43"/>
      <c r="FG113" s="43"/>
      <c r="FH113" s="43"/>
      <c r="FI113" s="43"/>
      <c r="FJ113" s="43"/>
      <c r="FK113" s="43"/>
      <c r="FL113" s="43"/>
      <c r="FM113" s="43"/>
      <c r="FN113" s="43"/>
      <c r="FO113" s="43"/>
      <c r="FP113" s="43"/>
      <c r="FQ113" s="43"/>
      <c r="FR113" s="43"/>
      <c r="FS113" s="43"/>
      <c r="FT113" s="43"/>
      <c r="FU113" s="43"/>
      <c r="FV113" s="43"/>
      <c r="FW113" s="43"/>
      <c r="FX113" s="43"/>
      <c r="FY113" s="43"/>
      <c r="FZ113" s="43"/>
      <c r="GA113" s="43"/>
      <c r="GB113" s="43"/>
      <c r="GC113" s="43"/>
      <c r="GD113" s="43"/>
      <c r="GE113" s="43"/>
      <c r="GF113" s="43"/>
      <c r="GG113" s="43"/>
      <c r="GH113" s="43"/>
      <c r="GI113" s="43"/>
      <c r="GJ113" s="43"/>
      <c r="GK113" s="43"/>
      <c r="GL113" s="43"/>
      <c r="GM113" s="43"/>
      <c r="GN113" s="43"/>
      <c r="GO113" s="43"/>
      <c r="GP113" s="43"/>
      <c r="GQ113" s="43"/>
      <c r="GR113" s="43"/>
      <c r="GS113" s="43"/>
      <c r="GT113" s="43"/>
      <c r="GU113" s="43"/>
      <c r="GV113" s="43"/>
      <c r="GW113" s="43"/>
      <c r="GX113" s="43"/>
      <c r="GY113" s="43"/>
      <c r="GZ113" s="43"/>
      <c r="HA113" s="43"/>
      <c r="HB113" s="43"/>
      <c r="HC113" s="43"/>
      <c r="HD113" s="43"/>
      <c r="HE113" s="43"/>
      <c r="HF113" s="43"/>
      <c r="HG113" s="43"/>
      <c r="HH113" s="43"/>
      <c r="HI113" s="43"/>
      <c r="HJ113" s="43"/>
      <c r="HK113" s="43"/>
      <c r="HL113" s="43"/>
      <c r="HM113" s="43"/>
      <c r="HN113" s="43"/>
      <c r="HO113" s="43"/>
      <c r="HP113" s="43"/>
      <c r="HQ113" s="43"/>
      <c r="HR113" s="43"/>
      <c r="HS113" s="43"/>
      <c r="HT113" s="43"/>
      <c r="HU113" s="43"/>
      <c r="HV113" s="43"/>
      <c r="HW113" s="43"/>
      <c r="HX113" s="43"/>
      <c r="HY113" s="43"/>
      <c r="HZ113" s="43"/>
      <c r="IA113" s="43"/>
      <c r="IB113" s="43"/>
      <c r="IC113" s="43"/>
      <c r="ID113" s="43"/>
      <c r="IE113" s="43"/>
      <c r="IF113" s="43"/>
      <c r="IG113" s="43"/>
      <c r="IH113" s="43"/>
      <c r="II113" s="43"/>
      <c r="IJ113" s="43"/>
      <c r="IK113" s="43"/>
      <c r="IL113" s="43"/>
      <c r="IM113" s="43"/>
      <c r="IN113" s="43"/>
      <c r="IO113" s="43"/>
      <c r="IP113" s="43"/>
      <c r="IQ113" s="43"/>
      <c r="IR113" s="43"/>
      <c r="IS113" s="43"/>
      <c r="IT113" s="43"/>
      <c r="IU113" s="43"/>
      <c r="IV113" s="43"/>
    </row>
    <row r="114" spans="9:256" s="42" customFormat="1" ht="12.75">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c r="EX114" s="43"/>
      <c r="EY114" s="43"/>
      <c r="EZ114" s="43"/>
      <c r="FA114" s="43"/>
      <c r="FB114" s="43"/>
      <c r="FC114" s="43"/>
      <c r="FD114" s="43"/>
      <c r="FE114" s="43"/>
      <c r="FF114" s="43"/>
      <c r="FG114" s="43"/>
      <c r="FH114" s="43"/>
      <c r="FI114" s="43"/>
      <c r="FJ114" s="43"/>
      <c r="FK114" s="43"/>
      <c r="FL114" s="43"/>
      <c r="FM114" s="43"/>
      <c r="FN114" s="43"/>
      <c r="FO114" s="43"/>
      <c r="FP114" s="43"/>
      <c r="FQ114" s="43"/>
      <c r="FR114" s="43"/>
      <c r="FS114" s="43"/>
      <c r="FT114" s="43"/>
      <c r="FU114" s="43"/>
      <c r="FV114" s="43"/>
      <c r="FW114" s="43"/>
      <c r="FX114" s="43"/>
      <c r="FY114" s="43"/>
      <c r="FZ114" s="43"/>
      <c r="GA114" s="43"/>
      <c r="GB114" s="43"/>
      <c r="GC114" s="43"/>
      <c r="GD114" s="43"/>
      <c r="GE114" s="43"/>
      <c r="GF114" s="43"/>
      <c r="GG114" s="43"/>
      <c r="GH114" s="43"/>
      <c r="GI114" s="43"/>
      <c r="GJ114" s="43"/>
      <c r="GK114" s="43"/>
      <c r="GL114" s="43"/>
      <c r="GM114" s="43"/>
      <c r="GN114" s="43"/>
      <c r="GO114" s="43"/>
      <c r="GP114" s="43"/>
      <c r="GQ114" s="43"/>
      <c r="GR114" s="43"/>
      <c r="GS114" s="43"/>
      <c r="GT114" s="43"/>
      <c r="GU114" s="43"/>
      <c r="GV114" s="43"/>
      <c r="GW114" s="43"/>
      <c r="GX114" s="43"/>
      <c r="GY114" s="43"/>
      <c r="GZ114" s="43"/>
      <c r="HA114" s="43"/>
      <c r="HB114" s="43"/>
      <c r="HC114" s="43"/>
      <c r="HD114" s="43"/>
      <c r="HE114" s="43"/>
      <c r="HF114" s="43"/>
      <c r="HG114" s="43"/>
      <c r="HH114" s="43"/>
      <c r="HI114" s="43"/>
      <c r="HJ114" s="43"/>
      <c r="HK114" s="43"/>
      <c r="HL114" s="43"/>
      <c r="HM114" s="43"/>
      <c r="HN114" s="43"/>
      <c r="HO114" s="43"/>
      <c r="HP114" s="43"/>
      <c r="HQ114" s="43"/>
      <c r="HR114" s="43"/>
      <c r="HS114" s="43"/>
      <c r="HT114" s="43"/>
      <c r="HU114" s="43"/>
      <c r="HV114" s="43"/>
      <c r="HW114" s="43"/>
      <c r="HX114" s="43"/>
      <c r="HY114" s="43"/>
      <c r="HZ114" s="43"/>
      <c r="IA114" s="43"/>
      <c r="IB114" s="43"/>
      <c r="IC114" s="43"/>
      <c r="ID114" s="43"/>
      <c r="IE114" s="43"/>
      <c r="IF114" s="43"/>
      <c r="IG114" s="43"/>
      <c r="IH114" s="43"/>
      <c r="II114" s="43"/>
      <c r="IJ114" s="43"/>
      <c r="IK114" s="43"/>
      <c r="IL114" s="43"/>
      <c r="IM114" s="43"/>
      <c r="IN114" s="43"/>
      <c r="IO114" s="43"/>
      <c r="IP114" s="43"/>
      <c r="IQ114" s="43"/>
      <c r="IR114" s="43"/>
      <c r="IS114" s="43"/>
      <c r="IT114" s="43"/>
      <c r="IU114" s="43"/>
      <c r="IV114" s="43"/>
    </row>
    <row r="115" spans="9:256" s="42" customFormat="1" ht="12.75">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c r="GQ115" s="43"/>
      <c r="GR115" s="43"/>
      <c r="GS115" s="43"/>
      <c r="GT115" s="43"/>
      <c r="GU115" s="43"/>
      <c r="GV115" s="43"/>
      <c r="GW115" s="43"/>
      <c r="GX115" s="43"/>
      <c r="GY115" s="43"/>
      <c r="GZ115" s="43"/>
      <c r="HA115" s="43"/>
      <c r="HB115" s="43"/>
      <c r="HC115" s="43"/>
      <c r="HD115" s="43"/>
      <c r="HE115" s="43"/>
      <c r="HF115" s="43"/>
      <c r="HG115" s="43"/>
      <c r="HH115" s="43"/>
      <c r="HI115" s="43"/>
      <c r="HJ115" s="43"/>
      <c r="HK115" s="43"/>
      <c r="HL115" s="43"/>
      <c r="HM115" s="43"/>
      <c r="HN115" s="43"/>
      <c r="HO115" s="43"/>
      <c r="HP115" s="43"/>
      <c r="HQ115" s="43"/>
      <c r="HR115" s="43"/>
      <c r="HS115" s="43"/>
      <c r="HT115" s="43"/>
      <c r="HU115" s="43"/>
      <c r="HV115" s="43"/>
      <c r="HW115" s="43"/>
      <c r="HX115" s="43"/>
      <c r="HY115" s="43"/>
      <c r="HZ115" s="43"/>
      <c r="IA115" s="43"/>
      <c r="IB115" s="43"/>
      <c r="IC115" s="43"/>
      <c r="ID115" s="43"/>
      <c r="IE115" s="43"/>
      <c r="IF115" s="43"/>
      <c r="IG115" s="43"/>
      <c r="IH115" s="43"/>
      <c r="II115" s="43"/>
      <c r="IJ115" s="43"/>
      <c r="IK115" s="43"/>
      <c r="IL115" s="43"/>
      <c r="IM115" s="43"/>
      <c r="IN115" s="43"/>
      <c r="IO115" s="43"/>
      <c r="IP115" s="43"/>
      <c r="IQ115" s="43"/>
      <c r="IR115" s="43"/>
      <c r="IS115" s="43"/>
      <c r="IT115" s="43"/>
      <c r="IU115" s="43"/>
      <c r="IV115" s="43"/>
    </row>
    <row r="116" spans="9:256" s="42" customFormat="1" ht="12.75">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c r="GQ116" s="43"/>
      <c r="GR116" s="43"/>
      <c r="GS116" s="43"/>
      <c r="GT116" s="43"/>
      <c r="GU116" s="43"/>
      <c r="GV116" s="43"/>
      <c r="GW116" s="43"/>
      <c r="GX116" s="43"/>
      <c r="GY116" s="43"/>
      <c r="GZ116" s="43"/>
      <c r="HA116" s="43"/>
      <c r="HB116" s="43"/>
      <c r="HC116" s="43"/>
      <c r="HD116" s="43"/>
      <c r="HE116" s="43"/>
      <c r="HF116" s="43"/>
      <c r="HG116" s="43"/>
      <c r="HH116" s="43"/>
      <c r="HI116" s="43"/>
      <c r="HJ116" s="43"/>
      <c r="HK116" s="43"/>
      <c r="HL116" s="43"/>
      <c r="HM116" s="43"/>
      <c r="HN116" s="43"/>
      <c r="HO116" s="43"/>
      <c r="HP116" s="43"/>
      <c r="HQ116" s="43"/>
      <c r="HR116" s="43"/>
      <c r="HS116" s="43"/>
      <c r="HT116" s="43"/>
      <c r="HU116" s="43"/>
      <c r="HV116" s="43"/>
      <c r="HW116" s="43"/>
      <c r="HX116" s="43"/>
      <c r="HY116" s="43"/>
      <c r="HZ116" s="43"/>
      <c r="IA116" s="43"/>
      <c r="IB116" s="43"/>
      <c r="IC116" s="43"/>
      <c r="ID116" s="43"/>
      <c r="IE116" s="43"/>
      <c r="IF116" s="43"/>
      <c r="IG116" s="43"/>
      <c r="IH116" s="43"/>
      <c r="II116" s="43"/>
      <c r="IJ116" s="43"/>
      <c r="IK116" s="43"/>
      <c r="IL116" s="43"/>
      <c r="IM116" s="43"/>
      <c r="IN116" s="43"/>
      <c r="IO116" s="43"/>
      <c r="IP116" s="43"/>
      <c r="IQ116" s="43"/>
      <c r="IR116" s="43"/>
      <c r="IS116" s="43"/>
      <c r="IT116" s="43"/>
      <c r="IU116" s="43"/>
      <c r="IV116" s="43"/>
    </row>
    <row r="117" spans="9:256" s="42" customFormat="1" ht="12.75">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c r="EX117" s="43"/>
      <c r="EY117" s="43"/>
      <c r="EZ117" s="43"/>
      <c r="FA117" s="43"/>
      <c r="FB117" s="43"/>
      <c r="FC117" s="43"/>
      <c r="FD117" s="43"/>
      <c r="FE117" s="43"/>
      <c r="FF117" s="43"/>
      <c r="FG117" s="43"/>
      <c r="FH117" s="43"/>
      <c r="FI117" s="43"/>
      <c r="FJ117" s="43"/>
      <c r="FK117" s="43"/>
      <c r="FL117" s="43"/>
      <c r="FM117" s="43"/>
      <c r="FN117" s="43"/>
      <c r="FO117" s="43"/>
      <c r="FP117" s="43"/>
      <c r="FQ117" s="43"/>
      <c r="FR117" s="43"/>
      <c r="FS117" s="43"/>
      <c r="FT117" s="43"/>
      <c r="FU117" s="43"/>
      <c r="FV117" s="43"/>
      <c r="FW117" s="43"/>
      <c r="FX117" s="43"/>
      <c r="FY117" s="43"/>
      <c r="FZ117" s="43"/>
      <c r="GA117" s="43"/>
      <c r="GB117" s="43"/>
      <c r="GC117" s="43"/>
      <c r="GD117" s="43"/>
      <c r="GE117" s="43"/>
      <c r="GF117" s="43"/>
      <c r="GG117" s="43"/>
      <c r="GH117" s="43"/>
      <c r="GI117" s="43"/>
      <c r="GJ117" s="43"/>
      <c r="GK117" s="43"/>
      <c r="GL117" s="43"/>
      <c r="GM117" s="43"/>
      <c r="GN117" s="43"/>
      <c r="GO117" s="43"/>
      <c r="GP117" s="43"/>
      <c r="GQ117" s="43"/>
      <c r="GR117" s="43"/>
      <c r="GS117" s="43"/>
      <c r="GT117" s="43"/>
      <c r="GU117" s="43"/>
      <c r="GV117" s="43"/>
      <c r="GW117" s="43"/>
      <c r="GX117" s="43"/>
      <c r="GY117" s="43"/>
      <c r="GZ117" s="43"/>
      <c r="HA117" s="43"/>
      <c r="HB117" s="43"/>
      <c r="HC117" s="43"/>
      <c r="HD117" s="43"/>
      <c r="HE117" s="43"/>
      <c r="HF117" s="43"/>
      <c r="HG117" s="43"/>
      <c r="HH117" s="43"/>
      <c r="HI117" s="43"/>
      <c r="HJ117" s="43"/>
      <c r="HK117" s="43"/>
      <c r="HL117" s="43"/>
      <c r="HM117" s="43"/>
      <c r="HN117" s="43"/>
      <c r="HO117" s="43"/>
      <c r="HP117" s="43"/>
      <c r="HQ117" s="43"/>
      <c r="HR117" s="43"/>
      <c r="HS117" s="43"/>
      <c r="HT117" s="43"/>
      <c r="HU117" s="43"/>
      <c r="HV117" s="43"/>
      <c r="HW117" s="43"/>
      <c r="HX117" s="43"/>
      <c r="HY117" s="43"/>
      <c r="HZ117" s="43"/>
      <c r="IA117" s="43"/>
      <c r="IB117" s="43"/>
      <c r="IC117" s="43"/>
      <c r="ID117" s="43"/>
      <c r="IE117" s="43"/>
      <c r="IF117" s="43"/>
      <c r="IG117" s="43"/>
      <c r="IH117" s="43"/>
      <c r="II117" s="43"/>
      <c r="IJ117" s="43"/>
      <c r="IK117" s="43"/>
      <c r="IL117" s="43"/>
      <c r="IM117" s="43"/>
      <c r="IN117" s="43"/>
      <c r="IO117" s="43"/>
      <c r="IP117" s="43"/>
      <c r="IQ117" s="43"/>
      <c r="IR117" s="43"/>
      <c r="IS117" s="43"/>
      <c r="IT117" s="43"/>
      <c r="IU117" s="43"/>
      <c r="IV117" s="43"/>
    </row>
    <row r="118" spans="9:256" s="42" customFormat="1" ht="12.75">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43"/>
      <c r="FL118" s="43"/>
      <c r="FM118" s="43"/>
      <c r="FN118" s="43"/>
      <c r="FO118" s="43"/>
      <c r="FP118" s="43"/>
      <c r="FQ118" s="43"/>
      <c r="FR118" s="43"/>
      <c r="FS118" s="43"/>
      <c r="FT118" s="43"/>
      <c r="FU118" s="43"/>
      <c r="FV118" s="43"/>
      <c r="FW118" s="43"/>
      <c r="FX118" s="43"/>
      <c r="FY118" s="43"/>
      <c r="FZ118" s="43"/>
      <c r="GA118" s="43"/>
      <c r="GB118" s="43"/>
      <c r="GC118" s="43"/>
      <c r="GD118" s="43"/>
      <c r="GE118" s="43"/>
      <c r="GF118" s="43"/>
      <c r="GG118" s="43"/>
      <c r="GH118" s="43"/>
      <c r="GI118" s="43"/>
      <c r="GJ118" s="43"/>
      <c r="GK118" s="43"/>
      <c r="GL118" s="43"/>
      <c r="GM118" s="43"/>
      <c r="GN118" s="43"/>
      <c r="GO118" s="43"/>
      <c r="GP118" s="43"/>
      <c r="GQ118" s="43"/>
      <c r="GR118" s="43"/>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43"/>
      <c r="HW118" s="43"/>
      <c r="HX118" s="43"/>
      <c r="HY118" s="43"/>
      <c r="HZ118" s="43"/>
      <c r="IA118" s="43"/>
      <c r="IB118" s="43"/>
      <c r="IC118" s="43"/>
      <c r="ID118" s="43"/>
      <c r="IE118" s="43"/>
      <c r="IF118" s="43"/>
      <c r="IG118" s="43"/>
      <c r="IH118" s="43"/>
      <c r="II118" s="43"/>
      <c r="IJ118" s="43"/>
      <c r="IK118" s="43"/>
      <c r="IL118" s="43"/>
      <c r="IM118" s="43"/>
      <c r="IN118" s="43"/>
      <c r="IO118" s="43"/>
      <c r="IP118" s="43"/>
      <c r="IQ118" s="43"/>
      <c r="IR118" s="43"/>
      <c r="IS118" s="43"/>
      <c r="IT118" s="43"/>
      <c r="IU118" s="43"/>
      <c r="IV118" s="43"/>
    </row>
    <row r="119" spans="9:256" s="42" customFormat="1" ht="12.75">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c r="EX119" s="43"/>
      <c r="EY119" s="43"/>
      <c r="EZ119" s="43"/>
      <c r="FA119" s="43"/>
      <c r="FB119" s="43"/>
      <c r="FC119" s="43"/>
      <c r="FD119" s="43"/>
      <c r="FE119" s="43"/>
      <c r="FF119" s="43"/>
      <c r="FG119" s="43"/>
      <c r="FH119" s="43"/>
      <c r="FI119" s="43"/>
      <c r="FJ119" s="43"/>
      <c r="FK119" s="43"/>
      <c r="FL119" s="43"/>
      <c r="FM119" s="43"/>
      <c r="FN119" s="43"/>
      <c r="FO119" s="43"/>
      <c r="FP119" s="43"/>
      <c r="FQ119" s="43"/>
      <c r="FR119" s="43"/>
      <c r="FS119" s="43"/>
      <c r="FT119" s="43"/>
      <c r="FU119" s="43"/>
      <c r="FV119" s="43"/>
      <c r="FW119" s="43"/>
      <c r="FX119" s="43"/>
      <c r="FY119" s="43"/>
      <c r="FZ119" s="43"/>
      <c r="GA119" s="43"/>
      <c r="GB119" s="43"/>
      <c r="GC119" s="43"/>
      <c r="GD119" s="43"/>
      <c r="GE119" s="43"/>
      <c r="GF119" s="43"/>
      <c r="GG119" s="43"/>
      <c r="GH119" s="43"/>
      <c r="GI119" s="43"/>
      <c r="GJ119" s="43"/>
      <c r="GK119" s="43"/>
      <c r="GL119" s="43"/>
      <c r="GM119" s="43"/>
      <c r="GN119" s="43"/>
      <c r="GO119" s="43"/>
      <c r="GP119" s="43"/>
      <c r="GQ119" s="43"/>
      <c r="GR119" s="43"/>
      <c r="GS119" s="43"/>
      <c r="GT119" s="43"/>
      <c r="GU119" s="43"/>
      <c r="GV119" s="43"/>
      <c r="GW119" s="43"/>
      <c r="GX119" s="43"/>
      <c r="GY119" s="43"/>
      <c r="GZ119" s="43"/>
      <c r="HA119" s="43"/>
      <c r="HB119" s="43"/>
      <c r="HC119" s="43"/>
      <c r="HD119" s="43"/>
      <c r="HE119" s="43"/>
      <c r="HF119" s="43"/>
      <c r="HG119" s="43"/>
      <c r="HH119" s="43"/>
      <c r="HI119" s="43"/>
      <c r="HJ119" s="43"/>
      <c r="HK119" s="43"/>
      <c r="HL119" s="43"/>
      <c r="HM119" s="43"/>
      <c r="HN119" s="43"/>
      <c r="HO119" s="43"/>
      <c r="HP119" s="43"/>
      <c r="HQ119" s="43"/>
      <c r="HR119" s="43"/>
      <c r="HS119" s="43"/>
      <c r="HT119" s="43"/>
      <c r="HU119" s="43"/>
      <c r="HV119" s="43"/>
      <c r="HW119" s="43"/>
      <c r="HX119" s="43"/>
      <c r="HY119" s="43"/>
      <c r="HZ119" s="43"/>
      <c r="IA119" s="43"/>
      <c r="IB119" s="43"/>
      <c r="IC119" s="43"/>
      <c r="ID119" s="43"/>
      <c r="IE119" s="43"/>
      <c r="IF119" s="43"/>
      <c r="IG119" s="43"/>
      <c r="IH119" s="43"/>
      <c r="II119" s="43"/>
      <c r="IJ119" s="43"/>
      <c r="IK119" s="43"/>
      <c r="IL119" s="43"/>
      <c r="IM119" s="43"/>
      <c r="IN119" s="43"/>
      <c r="IO119" s="43"/>
      <c r="IP119" s="43"/>
      <c r="IQ119" s="43"/>
      <c r="IR119" s="43"/>
      <c r="IS119" s="43"/>
      <c r="IT119" s="43"/>
      <c r="IU119" s="43"/>
      <c r="IV119" s="43"/>
    </row>
    <row r="120" spans="9:256" s="42" customFormat="1" ht="12.75">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c r="EU120" s="43"/>
      <c r="EV120" s="43"/>
      <c r="EW120" s="43"/>
      <c r="EX120" s="43"/>
      <c r="EY120" s="43"/>
      <c r="EZ120" s="43"/>
      <c r="FA120" s="43"/>
      <c r="FB120" s="43"/>
      <c r="FC120" s="43"/>
      <c r="FD120" s="43"/>
      <c r="FE120" s="43"/>
      <c r="FF120" s="43"/>
      <c r="FG120" s="43"/>
      <c r="FH120" s="43"/>
      <c r="FI120" s="43"/>
      <c r="FJ120" s="43"/>
      <c r="FK120" s="43"/>
      <c r="FL120" s="43"/>
      <c r="FM120" s="43"/>
      <c r="FN120" s="43"/>
      <c r="FO120" s="43"/>
      <c r="FP120" s="43"/>
      <c r="FQ120" s="43"/>
      <c r="FR120" s="43"/>
      <c r="FS120" s="43"/>
      <c r="FT120" s="43"/>
      <c r="FU120" s="43"/>
      <c r="FV120" s="43"/>
      <c r="FW120" s="43"/>
      <c r="FX120" s="43"/>
      <c r="FY120" s="43"/>
      <c r="FZ120" s="43"/>
      <c r="GA120" s="43"/>
      <c r="GB120" s="43"/>
      <c r="GC120" s="43"/>
      <c r="GD120" s="43"/>
      <c r="GE120" s="43"/>
      <c r="GF120" s="43"/>
      <c r="GG120" s="43"/>
      <c r="GH120" s="43"/>
      <c r="GI120" s="43"/>
      <c r="GJ120" s="43"/>
      <c r="GK120" s="43"/>
      <c r="GL120" s="43"/>
      <c r="GM120" s="43"/>
      <c r="GN120" s="43"/>
      <c r="GO120" s="43"/>
      <c r="GP120" s="43"/>
      <c r="GQ120" s="43"/>
      <c r="GR120" s="43"/>
      <c r="GS120" s="43"/>
      <c r="GT120" s="43"/>
      <c r="GU120" s="43"/>
      <c r="GV120" s="43"/>
      <c r="GW120" s="43"/>
      <c r="GX120" s="43"/>
      <c r="GY120" s="43"/>
      <c r="GZ120" s="43"/>
      <c r="HA120" s="43"/>
      <c r="HB120" s="43"/>
      <c r="HC120" s="43"/>
      <c r="HD120" s="43"/>
      <c r="HE120" s="43"/>
      <c r="HF120" s="43"/>
      <c r="HG120" s="43"/>
      <c r="HH120" s="43"/>
      <c r="HI120" s="43"/>
      <c r="HJ120" s="43"/>
      <c r="HK120" s="43"/>
      <c r="HL120" s="43"/>
      <c r="HM120" s="43"/>
      <c r="HN120" s="43"/>
      <c r="HO120" s="43"/>
      <c r="HP120" s="43"/>
      <c r="HQ120" s="43"/>
      <c r="HR120" s="43"/>
      <c r="HS120" s="43"/>
      <c r="HT120" s="43"/>
      <c r="HU120" s="43"/>
      <c r="HV120" s="43"/>
      <c r="HW120" s="43"/>
      <c r="HX120" s="43"/>
      <c r="HY120" s="43"/>
      <c r="HZ120" s="43"/>
      <c r="IA120" s="43"/>
      <c r="IB120" s="43"/>
      <c r="IC120" s="43"/>
      <c r="ID120" s="43"/>
      <c r="IE120" s="43"/>
      <c r="IF120" s="43"/>
      <c r="IG120" s="43"/>
      <c r="IH120" s="43"/>
      <c r="II120" s="43"/>
      <c r="IJ120" s="43"/>
      <c r="IK120" s="43"/>
      <c r="IL120" s="43"/>
      <c r="IM120" s="43"/>
      <c r="IN120" s="43"/>
      <c r="IO120" s="43"/>
      <c r="IP120" s="43"/>
      <c r="IQ120" s="43"/>
      <c r="IR120" s="43"/>
      <c r="IS120" s="43"/>
      <c r="IT120" s="43"/>
      <c r="IU120" s="43"/>
      <c r="IV120" s="43"/>
    </row>
    <row r="121" spans="9:256" s="42" customFormat="1" ht="12.75">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c r="EU121" s="43"/>
      <c r="EV121" s="43"/>
      <c r="EW121" s="43"/>
      <c r="EX121" s="43"/>
      <c r="EY121" s="43"/>
      <c r="EZ121" s="43"/>
      <c r="FA121" s="43"/>
      <c r="FB121" s="43"/>
      <c r="FC121" s="43"/>
      <c r="FD121" s="43"/>
      <c r="FE121" s="43"/>
      <c r="FF121" s="43"/>
      <c r="FG121" s="43"/>
      <c r="FH121" s="43"/>
      <c r="FI121" s="43"/>
      <c r="FJ121" s="43"/>
      <c r="FK121" s="43"/>
      <c r="FL121" s="43"/>
      <c r="FM121" s="43"/>
      <c r="FN121" s="43"/>
      <c r="FO121" s="43"/>
      <c r="FP121" s="43"/>
      <c r="FQ121" s="43"/>
      <c r="FR121" s="43"/>
      <c r="FS121" s="43"/>
      <c r="FT121" s="43"/>
      <c r="FU121" s="43"/>
      <c r="FV121" s="43"/>
      <c r="FW121" s="43"/>
      <c r="FX121" s="43"/>
      <c r="FY121" s="43"/>
      <c r="FZ121" s="43"/>
      <c r="GA121" s="43"/>
      <c r="GB121" s="43"/>
      <c r="GC121" s="43"/>
      <c r="GD121" s="43"/>
      <c r="GE121" s="43"/>
      <c r="GF121" s="43"/>
      <c r="GG121" s="43"/>
      <c r="GH121" s="43"/>
      <c r="GI121" s="43"/>
      <c r="GJ121" s="43"/>
      <c r="GK121" s="43"/>
      <c r="GL121" s="43"/>
      <c r="GM121" s="43"/>
      <c r="GN121" s="43"/>
      <c r="GO121" s="43"/>
      <c r="GP121" s="43"/>
      <c r="GQ121" s="43"/>
      <c r="GR121" s="43"/>
      <c r="GS121" s="43"/>
      <c r="GT121" s="43"/>
      <c r="GU121" s="43"/>
      <c r="GV121" s="43"/>
      <c r="GW121" s="43"/>
      <c r="GX121" s="43"/>
      <c r="GY121" s="43"/>
      <c r="GZ121" s="43"/>
      <c r="HA121" s="43"/>
      <c r="HB121" s="43"/>
      <c r="HC121" s="43"/>
      <c r="HD121" s="43"/>
      <c r="HE121" s="43"/>
      <c r="HF121" s="43"/>
      <c r="HG121" s="43"/>
      <c r="HH121" s="43"/>
      <c r="HI121" s="43"/>
      <c r="HJ121" s="43"/>
      <c r="HK121" s="43"/>
      <c r="HL121" s="43"/>
      <c r="HM121" s="43"/>
      <c r="HN121" s="43"/>
      <c r="HO121" s="43"/>
      <c r="HP121" s="43"/>
      <c r="HQ121" s="43"/>
      <c r="HR121" s="43"/>
      <c r="HS121" s="43"/>
      <c r="HT121" s="43"/>
      <c r="HU121" s="43"/>
      <c r="HV121" s="43"/>
      <c r="HW121" s="43"/>
      <c r="HX121" s="43"/>
      <c r="HY121" s="43"/>
      <c r="HZ121" s="43"/>
      <c r="IA121" s="43"/>
      <c r="IB121" s="43"/>
      <c r="IC121" s="43"/>
      <c r="ID121" s="43"/>
      <c r="IE121" s="43"/>
      <c r="IF121" s="43"/>
      <c r="IG121" s="43"/>
      <c r="IH121" s="43"/>
      <c r="II121" s="43"/>
      <c r="IJ121" s="43"/>
      <c r="IK121" s="43"/>
      <c r="IL121" s="43"/>
      <c r="IM121" s="43"/>
      <c r="IN121" s="43"/>
      <c r="IO121" s="43"/>
      <c r="IP121" s="43"/>
      <c r="IQ121" s="43"/>
      <c r="IR121" s="43"/>
      <c r="IS121" s="43"/>
      <c r="IT121" s="43"/>
      <c r="IU121" s="43"/>
      <c r="IV121" s="43"/>
    </row>
    <row r="122" spans="9:256" s="42" customFormat="1" ht="12.75">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c r="EO122" s="43"/>
      <c r="EP122" s="43"/>
      <c r="EQ122" s="43"/>
      <c r="ER122" s="43"/>
      <c r="ES122" s="43"/>
      <c r="ET122" s="43"/>
      <c r="EU122" s="43"/>
      <c r="EV122" s="43"/>
      <c r="EW122" s="43"/>
      <c r="EX122" s="43"/>
      <c r="EY122" s="43"/>
      <c r="EZ122" s="43"/>
      <c r="FA122" s="43"/>
      <c r="FB122" s="43"/>
      <c r="FC122" s="43"/>
      <c r="FD122" s="43"/>
      <c r="FE122" s="43"/>
      <c r="FF122" s="43"/>
      <c r="FG122" s="43"/>
      <c r="FH122" s="43"/>
      <c r="FI122" s="43"/>
      <c r="FJ122" s="43"/>
      <c r="FK122" s="43"/>
      <c r="FL122" s="43"/>
      <c r="FM122" s="43"/>
      <c r="FN122" s="43"/>
      <c r="FO122" s="43"/>
      <c r="FP122" s="43"/>
      <c r="FQ122" s="43"/>
      <c r="FR122" s="43"/>
      <c r="FS122" s="43"/>
      <c r="FT122" s="43"/>
      <c r="FU122" s="43"/>
      <c r="FV122" s="43"/>
      <c r="FW122" s="43"/>
      <c r="FX122" s="43"/>
      <c r="FY122" s="43"/>
      <c r="FZ122" s="43"/>
      <c r="GA122" s="43"/>
      <c r="GB122" s="43"/>
      <c r="GC122" s="43"/>
      <c r="GD122" s="43"/>
      <c r="GE122" s="43"/>
      <c r="GF122" s="43"/>
      <c r="GG122" s="43"/>
      <c r="GH122" s="43"/>
      <c r="GI122" s="43"/>
      <c r="GJ122" s="43"/>
      <c r="GK122" s="43"/>
      <c r="GL122" s="43"/>
      <c r="GM122" s="43"/>
      <c r="GN122" s="43"/>
      <c r="GO122" s="43"/>
      <c r="GP122" s="43"/>
      <c r="GQ122" s="43"/>
      <c r="GR122" s="43"/>
      <c r="GS122" s="43"/>
      <c r="GT122" s="43"/>
      <c r="GU122" s="43"/>
      <c r="GV122" s="43"/>
      <c r="GW122" s="43"/>
      <c r="GX122" s="43"/>
      <c r="GY122" s="43"/>
      <c r="GZ122" s="43"/>
      <c r="HA122" s="43"/>
      <c r="HB122" s="43"/>
      <c r="HC122" s="43"/>
      <c r="HD122" s="43"/>
      <c r="HE122" s="43"/>
      <c r="HF122" s="43"/>
      <c r="HG122" s="43"/>
      <c r="HH122" s="43"/>
      <c r="HI122" s="43"/>
      <c r="HJ122" s="43"/>
      <c r="HK122" s="43"/>
      <c r="HL122" s="43"/>
      <c r="HM122" s="43"/>
      <c r="HN122" s="43"/>
      <c r="HO122" s="43"/>
      <c r="HP122" s="43"/>
      <c r="HQ122" s="43"/>
      <c r="HR122" s="43"/>
      <c r="HS122" s="43"/>
      <c r="HT122" s="43"/>
      <c r="HU122" s="43"/>
      <c r="HV122" s="43"/>
      <c r="HW122" s="43"/>
      <c r="HX122" s="43"/>
      <c r="HY122" s="43"/>
      <c r="HZ122" s="43"/>
      <c r="IA122" s="43"/>
      <c r="IB122" s="43"/>
      <c r="IC122" s="43"/>
      <c r="ID122" s="43"/>
      <c r="IE122" s="43"/>
      <c r="IF122" s="43"/>
      <c r="IG122" s="43"/>
      <c r="IH122" s="43"/>
      <c r="II122" s="43"/>
      <c r="IJ122" s="43"/>
      <c r="IK122" s="43"/>
      <c r="IL122" s="43"/>
      <c r="IM122" s="43"/>
      <c r="IN122" s="43"/>
      <c r="IO122" s="43"/>
      <c r="IP122" s="43"/>
      <c r="IQ122" s="43"/>
      <c r="IR122" s="43"/>
      <c r="IS122" s="43"/>
      <c r="IT122" s="43"/>
      <c r="IU122" s="43"/>
      <c r="IV122" s="43"/>
    </row>
    <row r="123" spans="9:256" s="42" customFormat="1" ht="12.75">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c r="EU123" s="43"/>
      <c r="EV123" s="43"/>
      <c r="EW123" s="43"/>
      <c r="EX123" s="43"/>
      <c r="EY123" s="43"/>
      <c r="EZ123" s="43"/>
      <c r="FA123" s="43"/>
      <c r="FB123" s="43"/>
      <c r="FC123" s="43"/>
      <c r="FD123" s="43"/>
      <c r="FE123" s="43"/>
      <c r="FF123" s="43"/>
      <c r="FG123" s="43"/>
      <c r="FH123" s="43"/>
      <c r="FI123" s="43"/>
      <c r="FJ123" s="43"/>
      <c r="FK123" s="43"/>
      <c r="FL123" s="43"/>
      <c r="FM123" s="43"/>
      <c r="FN123" s="43"/>
      <c r="FO123" s="43"/>
      <c r="FP123" s="43"/>
      <c r="FQ123" s="43"/>
      <c r="FR123" s="43"/>
      <c r="FS123" s="43"/>
      <c r="FT123" s="43"/>
      <c r="FU123" s="43"/>
      <c r="FV123" s="43"/>
      <c r="FW123" s="43"/>
      <c r="FX123" s="43"/>
      <c r="FY123" s="43"/>
      <c r="FZ123" s="43"/>
      <c r="GA123" s="43"/>
      <c r="GB123" s="43"/>
      <c r="GC123" s="43"/>
      <c r="GD123" s="43"/>
      <c r="GE123" s="43"/>
      <c r="GF123" s="43"/>
      <c r="GG123" s="43"/>
      <c r="GH123" s="43"/>
      <c r="GI123" s="43"/>
      <c r="GJ123" s="43"/>
      <c r="GK123" s="43"/>
      <c r="GL123" s="43"/>
      <c r="GM123" s="43"/>
      <c r="GN123" s="43"/>
      <c r="GO123" s="43"/>
      <c r="GP123" s="43"/>
      <c r="GQ123" s="43"/>
      <c r="GR123" s="43"/>
      <c r="GS123" s="43"/>
      <c r="GT123" s="43"/>
      <c r="GU123" s="43"/>
      <c r="GV123" s="43"/>
      <c r="GW123" s="43"/>
      <c r="GX123" s="43"/>
      <c r="GY123" s="43"/>
      <c r="GZ123" s="43"/>
      <c r="HA123" s="43"/>
      <c r="HB123" s="43"/>
      <c r="HC123" s="43"/>
      <c r="HD123" s="43"/>
      <c r="HE123" s="43"/>
      <c r="HF123" s="43"/>
      <c r="HG123" s="43"/>
      <c r="HH123" s="43"/>
      <c r="HI123" s="43"/>
      <c r="HJ123" s="43"/>
      <c r="HK123" s="43"/>
      <c r="HL123" s="43"/>
      <c r="HM123" s="43"/>
      <c r="HN123" s="43"/>
      <c r="HO123" s="43"/>
      <c r="HP123" s="43"/>
      <c r="HQ123" s="43"/>
      <c r="HR123" s="43"/>
      <c r="HS123" s="43"/>
      <c r="HT123" s="43"/>
      <c r="HU123" s="43"/>
      <c r="HV123" s="43"/>
      <c r="HW123" s="43"/>
      <c r="HX123" s="43"/>
      <c r="HY123" s="43"/>
      <c r="HZ123" s="43"/>
      <c r="IA123" s="43"/>
      <c r="IB123" s="43"/>
      <c r="IC123" s="43"/>
      <c r="ID123" s="43"/>
      <c r="IE123" s="43"/>
      <c r="IF123" s="43"/>
      <c r="IG123" s="43"/>
      <c r="IH123" s="43"/>
      <c r="II123" s="43"/>
      <c r="IJ123" s="43"/>
      <c r="IK123" s="43"/>
      <c r="IL123" s="43"/>
      <c r="IM123" s="43"/>
      <c r="IN123" s="43"/>
      <c r="IO123" s="43"/>
      <c r="IP123" s="43"/>
      <c r="IQ123" s="43"/>
      <c r="IR123" s="43"/>
      <c r="IS123" s="43"/>
      <c r="IT123" s="43"/>
      <c r="IU123" s="43"/>
      <c r="IV123" s="43"/>
    </row>
    <row r="124" spans="9:256" s="42" customFormat="1" ht="12.75">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c r="EX124" s="43"/>
      <c r="EY124" s="43"/>
      <c r="EZ124" s="43"/>
      <c r="FA124" s="43"/>
      <c r="FB124" s="43"/>
      <c r="FC124" s="43"/>
      <c r="FD124" s="43"/>
      <c r="FE124" s="43"/>
      <c r="FF124" s="43"/>
      <c r="FG124" s="43"/>
      <c r="FH124" s="43"/>
      <c r="FI124" s="43"/>
      <c r="FJ124" s="43"/>
      <c r="FK124" s="43"/>
      <c r="FL124" s="43"/>
      <c r="FM124" s="43"/>
      <c r="FN124" s="43"/>
      <c r="FO124" s="43"/>
      <c r="FP124" s="43"/>
      <c r="FQ124" s="43"/>
      <c r="FR124" s="43"/>
      <c r="FS124" s="43"/>
      <c r="FT124" s="43"/>
      <c r="FU124" s="43"/>
      <c r="FV124" s="43"/>
      <c r="FW124" s="43"/>
      <c r="FX124" s="43"/>
      <c r="FY124" s="43"/>
      <c r="FZ124" s="43"/>
      <c r="GA124" s="43"/>
      <c r="GB124" s="43"/>
      <c r="GC124" s="43"/>
      <c r="GD124" s="43"/>
      <c r="GE124" s="43"/>
      <c r="GF124" s="43"/>
      <c r="GG124" s="43"/>
      <c r="GH124" s="43"/>
      <c r="GI124" s="43"/>
      <c r="GJ124" s="43"/>
      <c r="GK124" s="43"/>
      <c r="GL124" s="43"/>
      <c r="GM124" s="43"/>
      <c r="GN124" s="43"/>
      <c r="GO124" s="43"/>
      <c r="GP124" s="43"/>
      <c r="GQ124" s="43"/>
      <c r="GR124" s="43"/>
      <c r="GS124" s="43"/>
      <c r="GT124" s="43"/>
      <c r="GU124" s="43"/>
      <c r="GV124" s="43"/>
      <c r="GW124" s="43"/>
      <c r="GX124" s="43"/>
      <c r="GY124" s="43"/>
      <c r="GZ124" s="43"/>
      <c r="HA124" s="43"/>
      <c r="HB124" s="43"/>
      <c r="HC124" s="43"/>
      <c r="HD124" s="43"/>
      <c r="HE124" s="43"/>
      <c r="HF124" s="43"/>
      <c r="HG124" s="43"/>
      <c r="HH124" s="43"/>
      <c r="HI124" s="43"/>
      <c r="HJ124" s="43"/>
      <c r="HK124" s="43"/>
      <c r="HL124" s="43"/>
      <c r="HM124" s="43"/>
      <c r="HN124" s="43"/>
      <c r="HO124" s="43"/>
      <c r="HP124" s="43"/>
      <c r="HQ124" s="43"/>
      <c r="HR124" s="43"/>
      <c r="HS124" s="43"/>
      <c r="HT124" s="43"/>
      <c r="HU124" s="43"/>
      <c r="HV124" s="43"/>
      <c r="HW124" s="43"/>
      <c r="HX124" s="43"/>
      <c r="HY124" s="43"/>
      <c r="HZ124" s="43"/>
      <c r="IA124" s="43"/>
      <c r="IB124" s="43"/>
      <c r="IC124" s="43"/>
      <c r="ID124" s="43"/>
      <c r="IE124" s="43"/>
      <c r="IF124" s="43"/>
      <c r="IG124" s="43"/>
      <c r="IH124" s="43"/>
      <c r="II124" s="43"/>
      <c r="IJ124" s="43"/>
      <c r="IK124" s="43"/>
      <c r="IL124" s="43"/>
      <c r="IM124" s="43"/>
      <c r="IN124" s="43"/>
      <c r="IO124" s="43"/>
      <c r="IP124" s="43"/>
      <c r="IQ124" s="43"/>
      <c r="IR124" s="43"/>
      <c r="IS124" s="43"/>
      <c r="IT124" s="43"/>
      <c r="IU124" s="43"/>
      <c r="IV124" s="43"/>
    </row>
    <row r="125" spans="9:256" s="42" customFormat="1" ht="12.75">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c r="IL125" s="43"/>
      <c r="IM125" s="43"/>
      <c r="IN125" s="43"/>
      <c r="IO125" s="43"/>
      <c r="IP125" s="43"/>
      <c r="IQ125" s="43"/>
      <c r="IR125" s="43"/>
      <c r="IS125" s="43"/>
      <c r="IT125" s="43"/>
      <c r="IU125" s="43"/>
      <c r="IV125" s="43"/>
    </row>
    <row r="126" spans="9:256" s="42" customFormat="1" ht="12.75">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row>
    <row r="127" spans="9:256" s="42" customFormat="1" ht="12.75">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c r="IL127" s="43"/>
      <c r="IM127" s="43"/>
      <c r="IN127" s="43"/>
      <c r="IO127" s="43"/>
      <c r="IP127" s="43"/>
      <c r="IQ127" s="43"/>
      <c r="IR127" s="43"/>
      <c r="IS127" s="43"/>
      <c r="IT127" s="43"/>
      <c r="IU127" s="43"/>
      <c r="IV127" s="43"/>
    </row>
    <row r="128" spans="9:256" s="42" customFormat="1" ht="12.75">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c r="EX128" s="43"/>
      <c r="EY128" s="43"/>
      <c r="EZ128" s="43"/>
      <c r="FA128" s="43"/>
      <c r="FB128" s="43"/>
      <c r="FC128" s="43"/>
      <c r="FD128" s="43"/>
      <c r="FE128" s="43"/>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c r="GQ128" s="43"/>
      <c r="GR128" s="43"/>
      <c r="GS128" s="43"/>
      <c r="GT128" s="43"/>
      <c r="GU128" s="43"/>
      <c r="GV128" s="43"/>
      <c r="GW128" s="43"/>
      <c r="GX128" s="43"/>
      <c r="GY128" s="43"/>
      <c r="GZ128" s="43"/>
      <c r="HA128" s="43"/>
      <c r="HB128" s="43"/>
      <c r="HC128" s="43"/>
      <c r="HD128" s="43"/>
      <c r="HE128" s="43"/>
      <c r="HF128" s="43"/>
      <c r="HG128" s="43"/>
      <c r="HH128" s="43"/>
      <c r="HI128" s="43"/>
      <c r="HJ128" s="43"/>
      <c r="HK128" s="43"/>
      <c r="HL128" s="43"/>
      <c r="HM128" s="43"/>
      <c r="HN128" s="43"/>
      <c r="HO128" s="43"/>
      <c r="HP128" s="43"/>
      <c r="HQ128" s="43"/>
      <c r="HR128" s="43"/>
      <c r="HS128" s="43"/>
      <c r="HT128" s="43"/>
      <c r="HU128" s="43"/>
      <c r="HV128" s="43"/>
      <c r="HW128" s="43"/>
      <c r="HX128" s="43"/>
      <c r="HY128" s="43"/>
      <c r="HZ128" s="43"/>
      <c r="IA128" s="43"/>
      <c r="IB128" s="43"/>
      <c r="IC128" s="43"/>
      <c r="ID128" s="43"/>
      <c r="IE128" s="43"/>
      <c r="IF128" s="43"/>
      <c r="IG128" s="43"/>
      <c r="IH128" s="43"/>
      <c r="II128" s="43"/>
      <c r="IJ128" s="43"/>
      <c r="IK128" s="43"/>
      <c r="IL128" s="43"/>
      <c r="IM128" s="43"/>
      <c r="IN128" s="43"/>
      <c r="IO128" s="43"/>
      <c r="IP128" s="43"/>
      <c r="IQ128" s="43"/>
      <c r="IR128" s="43"/>
      <c r="IS128" s="43"/>
      <c r="IT128" s="43"/>
      <c r="IU128" s="43"/>
      <c r="IV128" s="43"/>
    </row>
    <row r="129" spans="9:256" s="42" customFormat="1" ht="12.75">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row>
    <row r="130" spans="9:256" s="42" customFormat="1" ht="12.75">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c r="IL130" s="43"/>
      <c r="IM130" s="43"/>
      <c r="IN130" s="43"/>
      <c r="IO130" s="43"/>
      <c r="IP130" s="43"/>
      <c r="IQ130" s="43"/>
      <c r="IR130" s="43"/>
      <c r="IS130" s="43"/>
      <c r="IT130" s="43"/>
      <c r="IU130" s="43"/>
      <c r="IV130" s="43"/>
    </row>
    <row r="131" spans="9:256" s="42" customFormat="1" ht="12.75">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c r="EK131" s="43"/>
      <c r="EL131" s="43"/>
      <c r="EM131" s="43"/>
      <c r="EN131" s="43"/>
      <c r="EO131" s="43"/>
      <c r="EP131" s="43"/>
      <c r="EQ131" s="43"/>
      <c r="ER131" s="43"/>
      <c r="ES131" s="43"/>
      <c r="ET131" s="43"/>
      <c r="EU131" s="43"/>
      <c r="EV131" s="43"/>
      <c r="EW131" s="43"/>
      <c r="EX131" s="43"/>
      <c r="EY131" s="43"/>
      <c r="EZ131" s="43"/>
      <c r="FA131" s="43"/>
      <c r="FB131" s="43"/>
      <c r="FC131" s="43"/>
      <c r="FD131" s="43"/>
      <c r="FE131" s="43"/>
      <c r="FF131" s="43"/>
      <c r="FG131" s="43"/>
      <c r="FH131" s="43"/>
      <c r="FI131" s="43"/>
      <c r="FJ131" s="43"/>
      <c r="FK131" s="43"/>
      <c r="FL131" s="43"/>
      <c r="FM131" s="43"/>
      <c r="FN131" s="43"/>
      <c r="FO131" s="43"/>
      <c r="FP131" s="43"/>
      <c r="FQ131" s="43"/>
      <c r="FR131" s="43"/>
      <c r="FS131" s="43"/>
      <c r="FT131" s="43"/>
      <c r="FU131" s="43"/>
      <c r="FV131" s="43"/>
      <c r="FW131" s="43"/>
      <c r="FX131" s="43"/>
      <c r="FY131" s="43"/>
      <c r="FZ131" s="43"/>
      <c r="GA131" s="43"/>
      <c r="GB131" s="43"/>
      <c r="GC131" s="43"/>
      <c r="GD131" s="43"/>
      <c r="GE131" s="43"/>
      <c r="GF131" s="43"/>
      <c r="GG131" s="43"/>
      <c r="GH131" s="43"/>
      <c r="GI131" s="43"/>
      <c r="GJ131" s="43"/>
      <c r="GK131" s="43"/>
      <c r="GL131" s="43"/>
      <c r="GM131" s="43"/>
      <c r="GN131" s="43"/>
      <c r="GO131" s="43"/>
      <c r="GP131" s="43"/>
      <c r="GQ131" s="43"/>
      <c r="GR131" s="43"/>
      <c r="GS131" s="43"/>
      <c r="GT131" s="43"/>
      <c r="GU131" s="43"/>
      <c r="GV131" s="43"/>
      <c r="GW131" s="43"/>
      <c r="GX131" s="43"/>
      <c r="GY131" s="43"/>
      <c r="GZ131" s="43"/>
      <c r="HA131" s="43"/>
      <c r="HB131" s="43"/>
      <c r="HC131" s="43"/>
      <c r="HD131" s="43"/>
      <c r="HE131" s="43"/>
      <c r="HF131" s="43"/>
      <c r="HG131" s="43"/>
      <c r="HH131" s="43"/>
      <c r="HI131" s="43"/>
      <c r="HJ131" s="43"/>
      <c r="HK131" s="43"/>
      <c r="HL131" s="43"/>
      <c r="HM131" s="43"/>
      <c r="HN131" s="43"/>
      <c r="HO131" s="43"/>
      <c r="HP131" s="43"/>
      <c r="HQ131" s="43"/>
      <c r="HR131" s="43"/>
      <c r="HS131" s="43"/>
      <c r="HT131" s="43"/>
      <c r="HU131" s="43"/>
      <c r="HV131" s="43"/>
      <c r="HW131" s="43"/>
      <c r="HX131" s="43"/>
      <c r="HY131" s="43"/>
      <c r="HZ131" s="43"/>
      <c r="IA131" s="43"/>
      <c r="IB131" s="43"/>
      <c r="IC131" s="43"/>
      <c r="ID131" s="43"/>
      <c r="IE131" s="43"/>
      <c r="IF131" s="43"/>
      <c r="IG131" s="43"/>
      <c r="IH131" s="43"/>
      <c r="II131" s="43"/>
      <c r="IJ131" s="43"/>
      <c r="IK131" s="43"/>
      <c r="IL131" s="43"/>
      <c r="IM131" s="43"/>
      <c r="IN131" s="43"/>
      <c r="IO131" s="43"/>
      <c r="IP131" s="43"/>
      <c r="IQ131" s="43"/>
      <c r="IR131" s="43"/>
      <c r="IS131" s="43"/>
      <c r="IT131" s="43"/>
      <c r="IU131" s="43"/>
      <c r="IV131" s="43"/>
    </row>
    <row r="132" spans="9:256" s="42" customFormat="1" ht="12.75">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c r="EG132" s="43"/>
      <c r="EH132" s="43"/>
      <c r="EI132" s="43"/>
      <c r="EJ132" s="43"/>
      <c r="EK132" s="43"/>
      <c r="EL132" s="43"/>
      <c r="EM132" s="43"/>
      <c r="EN132" s="43"/>
      <c r="EO132" s="43"/>
      <c r="EP132" s="43"/>
      <c r="EQ132" s="43"/>
      <c r="ER132" s="43"/>
      <c r="ES132" s="43"/>
      <c r="ET132" s="43"/>
      <c r="EU132" s="43"/>
      <c r="EV132" s="43"/>
      <c r="EW132" s="43"/>
      <c r="EX132" s="43"/>
      <c r="EY132" s="43"/>
      <c r="EZ132" s="43"/>
      <c r="FA132" s="43"/>
      <c r="FB132" s="43"/>
      <c r="FC132" s="43"/>
      <c r="FD132" s="43"/>
      <c r="FE132" s="43"/>
      <c r="FF132" s="43"/>
      <c r="FG132" s="43"/>
      <c r="FH132" s="43"/>
      <c r="FI132" s="43"/>
      <c r="FJ132" s="43"/>
      <c r="FK132" s="43"/>
      <c r="FL132" s="43"/>
      <c r="FM132" s="43"/>
      <c r="FN132" s="43"/>
      <c r="FO132" s="43"/>
      <c r="FP132" s="43"/>
      <c r="FQ132" s="43"/>
      <c r="FR132" s="43"/>
      <c r="FS132" s="43"/>
      <c r="FT132" s="43"/>
      <c r="FU132" s="43"/>
      <c r="FV132" s="43"/>
      <c r="FW132" s="43"/>
      <c r="FX132" s="43"/>
      <c r="FY132" s="43"/>
      <c r="FZ132" s="43"/>
      <c r="GA132" s="43"/>
      <c r="GB132" s="43"/>
      <c r="GC132" s="43"/>
      <c r="GD132" s="43"/>
      <c r="GE132" s="43"/>
      <c r="GF132" s="43"/>
      <c r="GG132" s="43"/>
      <c r="GH132" s="43"/>
      <c r="GI132" s="43"/>
      <c r="GJ132" s="43"/>
      <c r="GK132" s="43"/>
      <c r="GL132" s="43"/>
      <c r="GM132" s="43"/>
      <c r="GN132" s="43"/>
      <c r="GO132" s="43"/>
      <c r="GP132" s="43"/>
      <c r="GQ132" s="43"/>
      <c r="GR132" s="43"/>
      <c r="GS132" s="43"/>
      <c r="GT132" s="43"/>
      <c r="GU132" s="43"/>
      <c r="GV132" s="43"/>
      <c r="GW132" s="43"/>
      <c r="GX132" s="43"/>
      <c r="GY132" s="43"/>
      <c r="GZ132" s="43"/>
      <c r="HA132" s="43"/>
      <c r="HB132" s="43"/>
      <c r="HC132" s="43"/>
      <c r="HD132" s="43"/>
      <c r="HE132" s="43"/>
      <c r="HF132" s="43"/>
      <c r="HG132" s="43"/>
      <c r="HH132" s="43"/>
      <c r="HI132" s="43"/>
      <c r="HJ132" s="43"/>
      <c r="HK132" s="43"/>
      <c r="HL132" s="43"/>
      <c r="HM132" s="43"/>
      <c r="HN132" s="43"/>
      <c r="HO132" s="43"/>
      <c r="HP132" s="43"/>
      <c r="HQ132" s="43"/>
      <c r="HR132" s="43"/>
      <c r="HS132" s="43"/>
      <c r="HT132" s="43"/>
      <c r="HU132" s="43"/>
      <c r="HV132" s="43"/>
      <c r="HW132" s="43"/>
      <c r="HX132" s="43"/>
      <c r="HY132" s="43"/>
      <c r="HZ132" s="43"/>
      <c r="IA132" s="43"/>
      <c r="IB132" s="43"/>
      <c r="IC132" s="43"/>
      <c r="ID132" s="43"/>
      <c r="IE132" s="43"/>
      <c r="IF132" s="43"/>
      <c r="IG132" s="43"/>
      <c r="IH132" s="43"/>
      <c r="II132" s="43"/>
      <c r="IJ132" s="43"/>
      <c r="IK132" s="43"/>
      <c r="IL132" s="43"/>
      <c r="IM132" s="43"/>
      <c r="IN132" s="43"/>
      <c r="IO132" s="43"/>
      <c r="IP132" s="43"/>
      <c r="IQ132" s="43"/>
      <c r="IR132" s="43"/>
      <c r="IS132" s="43"/>
      <c r="IT132" s="43"/>
      <c r="IU132" s="43"/>
      <c r="IV132" s="43"/>
    </row>
    <row r="133" spans="9:256" s="42" customFormat="1" ht="12.75">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c r="EG133" s="43"/>
      <c r="EH133" s="43"/>
      <c r="EI133" s="43"/>
      <c r="EJ133" s="43"/>
      <c r="EK133" s="43"/>
      <c r="EL133" s="43"/>
      <c r="EM133" s="43"/>
      <c r="EN133" s="43"/>
      <c r="EO133" s="43"/>
      <c r="EP133" s="43"/>
      <c r="EQ133" s="43"/>
      <c r="ER133" s="43"/>
      <c r="ES133" s="43"/>
      <c r="ET133" s="43"/>
      <c r="EU133" s="43"/>
      <c r="EV133" s="43"/>
      <c r="EW133" s="43"/>
      <c r="EX133" s="43"/>
      <c r="EY133" s="43"/>
      <c r="EZ133" s="43"/>
      <c r="FA133" s="43"/>
      <c r="FB133" s="43"/>
      <c r="FC133" s="43"/>
      <c r="FD133" s="43"/>
      <c r="FE133" s="43"/>
      <c r="FF133" s="43"/>
      <c r="FG133" s="43"/>
      <c r="FH133" s="43"/>
      <c r="FI133" s="43"/>
      <c r="FJ133" s="43"/>
      <c r="FK133" s="43"/>
      <c r="FL133" s="43"/>
      <c r="FM133" s="43"/>
      <c r="FN133" s="43"/>
      <c r="FO133" s="43"/>
      <c r="FP133" s="43"/>
      <c r="FQ133" s="43"/>
      <c r="FR133" s="43"/>
      <c r="FS133" s="43"/>
      <c r="FT133" s="43"/>
      <c r="FU133" s="43"/>
      <c r="FV133" s="43"/>
      <c r="FW133" s="43"/>
      <c r="FX133" s="43"/>
      <c r="FY133" s="43"/>
      <c r="FZ133" s="43"/>
      <c r="GA133" s="43"/>
      <c r="GB133" s="43"/>
      <c r="GC133" s="43"/>
      <c r="GD133" s="43"/>
      <c r="GE133" s="43"/>
      <c r="GF133" s="43"/>
      <c r="GG133" s="43"/>
      <c r="GH133" s="43"/>
      <c r="GI133" s="43"/>
      <c r="GJ133" s="43"/>
      <c r="GK133" s="43"/>
      <c r="GL133" s="43"/>
      <c r="GM133" s="43"/>
      <c r="GN133" s="43"/>
      <c r="GO133" s="43"/>
      <c r="GP133" s="43"/>
      <c r="GQ133" s="43"/>
      <c r="GR133" s="43"/>
      <c r="GS133" s="43"/>
      <c r="GT133" s="43"/>
      <c r="GU133" s="43"/>
      <c r="GV133" s="43"/>
      <c r="GW133" s="43"/>
      <c r="GX133" s="43"/>
      <c r="GY133" s="43"/>
      <c r="GZ133" s="43"/>
      <c r="HA133" s="43"/>
      <c r="HB133" s="43"/>
      <c r="HC133" s="43"/>
      <c r="HD133" s="43"/>
      <c r="HE133" s="43"/>
      <c r="HF133" s="43"/>
      <c r="HG133" s="43"/>
      <c r="HH133" s="43"/>
      <c r="HI133" s="43"/>
      <c r="HJ133" s="43"/>
      <c r="HK133" s="43"/>
      <c r="HL133" s="43"/>
      <c r="HM133" s="43"/>
      <c r="HN133" s="43"/>
      <c r="HO133" s="43"/>
      <c r="HP133" s="43"/>
      <c r="HQ133" s="43"/>
      <c r="HR133" s="43"/>
      <c r="HS133" s="43"/>
      <c r="HT133" s="43"/>
      <c r="HU133" s="43"/>
      <c r="HV133" s="43"/>
      <c r="HW133" s="43"/>
      <c r="HX133" s="43"/>
      <c r="HY133" s="43"/>
      <c r="HZ133" s="43"/>
      <c r="IA133" s="43"/>
      <c r="IB133" s="43"/>
      <c r="IC133" s="43"/>
      <c r="ID133" s="43"/>
      <c r="IE133" s="43"/>
      <c r="IF133" s="43"/>
      <c r="IG133" s="43"/>
      <c r="IH133" s="43"/>
      <c r="II133" s="43"/>
      <c r="IJ133" s="43"/>
      <c r="IK133" s="43"/>
      <c r="IL133" s="43"/>
      <c r="IM133" s="43"/>
      <c r="IN133" s="43"/>
      <c r="IO133" s="43"/>
      <c r="IP133" s="43"/>
      <c r="IQ133" s="43"/>
      <c r="IR133" s="43"/>
      <c r="IS133" s="43"/>
      <c r="IT133" s="43"/>
      <c r="IU133" s="43"/>
      <c r="IV133" s="43"/>
    </row>
    <row r="134" spans="9:256" s="42" customFormat="1" ht="12.75">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c r="GQ134" s="43"/>
      <c r="GR134" s="43"/>
      <c r="GS134" s="43"/>
      <c r="GT134" s="43"/>
      <c r="GU134" s="43"/>
      <c r="GV134" s="43"/>
      <c r="GW134" s="43"/>
      <c r="GX134" s="43"/>
      <c r="GY134" s="43"/>
      <c r="GZ134" s="43"/>
      <c r="HA134" s="43"/>
      <c r="HB134" s="43"/>
      <c r="HC134" s="43"/>
      <c r="HD134" s="43"/>
      <c r="HE134" s="43"/>
      <c r="HF134" s="43"/>
      <c r="HG134" s="43"/>
      <c r="HH134" s="43"/>
      <c r="HI134" s="43"/>
      <c r="HJ134" s="43"/>
      <c r="HK134" s="43"/>
      <c r="HL134" s="43"/>
      <c r="HM134" s="43"/>
      <c r="HN134" s="43"/>
      <c r="HO134" s="43"/>
      <c r="HP134" s="43"/>
      <c r="HQ134" s="43"/>
      <c r="HR134" s="43"/>
      <c r="HS134" s="43"/>
      <c r="HT134" s="43"/>
      <c r="HU134" s="43"/>
      <c r="HV134" s="43"/>
      <c r="HW134" s="43"/>
      <c r="HX134" s="43"/>
      <c r="HY134" s="43"/>
      <c r="HZ134" s="43"/>
      <c r="IA134" s="43"/>
      <c r="IB134" s="43"/>
      <c r="IC134" s="43"/>
      <c r="ID134" s="43"/>
      <c r="IE134" s="43"/>
      <c r="IF134" s="43"/>
      <c r="IG134" s="43"/>
      <c r="IH134" s="43"/>
      <c r="II134" s="43"/>
      <c r="IJ134" s="43"/>
      <c r="IK134" s="43"/>
      <c r="IL134" s="43"/>
      <c r="IM134" s="43"/>
      <c r="IN134" s="43"/>
      <c r="IO134" s="43"/>
      <c r="IP134" s="43"/>
      <c r="IQ134" s="43"/>
      <c r="IR134" s="43"/>
      <c r="IS134" s="43"/>
      <c r="IT134" s="43"/>
      <c r="IU134" s="43"/>
      <c r="IV134" s="43"/>
    </row>
  </sheetData>
  <sheetProtection algorithmName="SHA-512" hashValue="OplLrSYmRYDHZ4wCvACEh8cfKHERYcZTJH9WH7/7bg3Tf/KTsorDP+U9vAgGavemPgy+VsVDycqwqWb3OfkNyQ==" saltValue="8QRrYny6PD4i3a7x35bo8w==" spinCount="100000" sheet="1" objects="1" scenarios="1" selectLockedCells="1"/>
  <mergeCells count="8">
    <mergeCell ref="A52:C57"/>
    <mergeCell ref="A51:B51"/>
    <mergeCell ref="A2:C2"/>
    <mergeCell ref="B4:C4"/>
    <mergeCell ref="A6:B6"/>
    <mergeCell ref="A7:B7"/>
    <mergeCell ref="A50:B50"/>
    <mergeCell ref="A29:B29"/>
  </mergeCells>
  <conditionalFormatting sqref="C46">
    <cfRule type="cellIs" dxfId="19" priority="24" operator="lessThan">
      <formula>0</formula>
    </cfRule>
  </conditionalFormatting>
  <conditionalFormatting sqref="C48">
    <cfRule type="cellIs" dxfId="18" priority="23" operator="lessThan">
      <formula>0.4</formula>
    </cfRule>
  </conditionalFormatting>
  <conditionalFormatting sqref="C49">
    <cfRule type="cellIs" dxfId="17" priority="22" operator="lessThan">
      <formula>0.15</formula>
    </cfRule>
  </conditionalFormatting>
  <conditionalFormatting sqref="C50">
    <cfRule type="cellIs" dxfId="16" priority="21" operator="notEqual">
      <formula>""</formula>
    </cfRule>
  </conditionalFormatting>
  <conditionalFormatting sqref="D49">
    <cfRule type="expression" dxfId="15" priority="14" stopIfTrue="1">
      <formula>C49&lt;15%</formula>
    </cfRule>
  </conditionalFormatting>
  <conditionalFormatting sqref="D48:G48">
    <cfRule type="expression" dxfId="14" priority="2" stopIfTrue="1">
      <formula>$C$48&lt;40%</formula>
    </cfRule>
  </conditionalFormatting>
  <conditionalFormatting sqref="E49:G49">
    <cfRule type="expression" dxfId="13" priority="8" stopIfTrue="1">
      <formula>$C$49&lt;15%</formula>
    </cfRule>
  </conditionalFormatting>
  <conditionalFormatting sqref="A52">
    <cfRule type="notContainsBlanks" dxfId="0" priority="1">
      <formula>LEN(TRIM(A52))&gt;0</formula>
    </cfRule>
  </conditionalFormatting>
  <dataValidations count="1">
    <dataValidation type="list" allowBlank="1" showInputMessage="1" showErrorMessage="1" sqref="C29" xr:uid="{00000000-0002-0000-0100-000000000000}">
      <formula1>HT_Pension</formula1>
    </dataValidation>
  </dataValidations>
  <pageMargins left="0.39370078740157483" right="0.23622047244094491" top="0.39370078740157483" bottom="0.39370078740157483" header="0.11811023622047245" footer="0.11811023622047245"/>
  <pageSetup paperSize="9"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IV117"/>
  <sheetViews>
    <sheetView showZeros="0" zoomScaleNormal="100" workbookViewId="0">
      <selection activeCell="C7" sqref="C7"/>
    </sheetView>
  </sheetViews>
  <sheetFormatPr baseColWidth="10" defaultColWidth="11" defaultRowHeight="14.25"/>
  <cols>
    <col min="1" max="1" width="46" style="228" customWidth="1"/>
    <col min="2" max="2" width="20.625" style="228" customWidth="1"/>
    <col min="3" max="3" width="19.625" style="228" customWidth="1"/>
    <col min="4" max="4" width="4.5" style="228" customWidth="1"/>
    <col min="5" max="5" width="5.375" style="228" customWidth="1"/>
    <col min="6" max="8" width="11" style="228"/>
    <col min="9" max="16384" width="11" style="229"/>
  </cols>
  <sheetData>
    <row r="1" spans="1:256" s="226" customFormat="1" ht="21" customHeight="1">
      <c r="A1" s="103" t="s">
        <v>144</v>
      </c>
      <c r="B1" s="45" t="s">
        <v>143</v>
      </c>
      <c r="C1" s="46">
        <f>'Organico attuale'!E1</f>
        <v>0</v>
      </c>
      <c r="D1" s="225"/>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row>
    <row r="2" spans="1:256" s="226" customFormat="1" ht="48.75" customHeight="1">
      <c r="A2" s="108" t="s">
        <v>142</v>
      </c>
      <c r="B2" s="106"/>
      <c r="C2" s="107"/>
      <c r="D2" s="225"/>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27"/>
      <c r="GO2" s="227"/>
      <c r="GP2" s="227"/>
      <c r="GQ2" s="227"/>
      <c r="GR2" s="227"/>
      <c r="GS2" s="227"/>
      <c r="GT2" s="227"/>
      <c r="GU2" s="227"/>
      <c r="GV2" s="227"/>
      <c r="GW2" s="227"/>
      <c r="GX2" s="227"/>
      <c r="GY2" s="227"/>
      <c r="GZ2" s="227"/>
      <c r="HA2" s="227"/>
      <c r="HB2" s="227"/>
      <c r="HC2" s="227"/>
      <c r="HD2" s="227"/>
      <c r="HE2" s="227"/>
      <c r="HF2" s="227"/>
      <c r="HG2" s="227"/>
      <c r="HH2" s="227"/>
      <c r="HI2" s="227"/>
      <c r="HJ2" s="227"/>
      <c r="HK2" s="227"/>
      <c r="HL2" s="227"/>
      <c r="HM2" s="227"/>
      <c r="HN2" s="227"/>
      <c r="HO2" s="227"/>
      <c r="HP2" s="227"/>
      <c r="HQ2" s="227"/>
      <c r="HR2" s="227"/>
      <c r="HS2" s="227"/>
      <c r="HT2" s="227"/>
      <c r="HU2" s="227"/>
      <c r="HV2" s="227"/>
      <c r="HW2" s="227"/>
      <c r="HX2" s="227"/>
      <c r="HY2" s="227"/>
      <c r="HZ2" s="227"/>
      <c r="IA2" s="227"/>
      <c r="IB2" s="227"/>
      <c r="IC2" s="227"/>
      <c r="ID2" s="227"/>
      <c r="IE2" s="227"/>
      <c r="IF2" s="227"/>
      <c r="IG2" s="227"/>
      <c r="IH2" s="227"/>
      <c r="II2" s="227"/>
      <c r="IJ2" s="227"/>
      <c r="IK2" s="227"/>
      <c r="IL2" s="227"/>
      <c r="IM2" s="227"/>
      <c r="IN2" s="227"/>
      <c r="IO2" s="227"/>
      <c r="IP2" s="227"/>
      <c r="IQ2" s="227"/>
      <c r="IR2" s="227"/>
      <c r="IS2" s="227"/>
      <c r="IT2" s="227"/>
      <c r="IU2" s="227"/>
      <c r="IV2" s="227"/>
    </row>
    <row r="3" spans="1:256" ht="8.25" customHeight="1">
      <c r="A3" s="47"/>
      <c r="B3" s="47"/>
      <c r="C3" s="48"/>
    </row>
    <row r="4" spans="1:256" s="230" customFormat="1" ht="28.5" customHeight="1">
      <c r="A4" s="102" t="s">
        <v>108</v>
      </c>
      <c r="B4" s="369">
        <f>'Organico attuale'!C5</f>
        <v>0</v>
      </c>
      <c r="C4" s="370"/>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c r="CQ4" s="231"/>
      <c r="CR4" s="231"/>
      <c r="CS4" s="231"/>
      <c r="CT4" s="231"/>
      <c r="CU4" s="231"/>
      <c r="CV4" s="231"/>
      <c r="CW4" s="231"/>
      <c r="CX4" s="231"/>
      <c r="CY4" s="231"/>
      <c r="CZ4" s="231"/>
      <c r="DA4" s="231"/>
      <c r="DB4" s="231"/>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1"/>
      <c r="FM4" s="231"/>
      <c r="FN4" s="231"/>
      <c r="FO4" s="231"/>
      <c r="FP4" s="231"/>
      <c r="FQ4" s="231"/>
      <c r="FR4" s="231"/>
      <c r="FS4" s="231"/>
      <c r="FT4" s="231"/>
      <c r="FU4" s="231"/>
      <c r="FV4" s="231"/>
      <c r="FW4" s="231"/>
      <c r="FX4" s="231"/>
      <c r="FY4" s="231"/>
      <c r="FZ4" s="231"/>
      <c r="GA4" s="231"/>
      <c r="GB4" s="231"/>
      <c r="GC4" s="231"/>
      <c r="GD4" s="231"/>
      <c r="GE4" s="231"/>
      <c r="GF4" s="231"/>
      <c r="GG4" s="231"/>
      <c r="GH4" s="231"/>
      <c r="GI4" s="231"/>
      <c r="GJ4" s="231"/>
      <c r="GK4" s="231"/>
      <c r="GL4" s="231"/>
      <c r="GM4" s="231"/>
      <c r="GN4" s="231"/>
      <c r="GO4" s="231"/>
      <c r="GP4" s="231"/>
      <c r="GQ4" s="231"/>
      <c r="GR4" s="231"/>
      <c r="GS4" s="231"/>
      <c r="GT4" s="231"/>
      <c r="GU4" s="231"/>
      <c r="GV4" s="231"/>
      <c r="GW4" s="231"/>
      <c r="GX4" s="231"/>
      <c r="GY4" s="231"/>
      <c r="GZ4" s="231"/>
      <c r="HA4" s="231"/>
      <c r="HB4" s="231"/>
      <c r="HC4" s="231"/>
      <c r="HD4" s="231"/>
      <c r="HE4" s="231"/>
      <c r="HF4" s="231"/>
      <c r="HG4" s="231"/>
      <c r="HH4" s="231"/>
      <c r="HI4" s="231"/>
      <c r="HJ4" s="231"/>
      <c r="HK4" s="231"/>
      <c r="HL4" s="231"/>
      <c r="HM4" s="231"/>
      <c r="HN4" s="231"/>
      <c r="HO4" s="231"/>
      <c r="HP4" s="231"/>
      <c r="HQ4" s="231"/>
      <c r="HR4" s="231"/>
      <c r="HS4" s="231"/>
      <c r="HT4" s="231"/>
      <c r="HU4" s="231"/>
      <c r="HV4" s="231"/>
      <c r="HW4" s="231"/>
      <c r="HX4" s="231"/>
      <c r="HY4" s="231"/>
      <c r="HZ4" s="231"/>
      <c r="IA4" s="231"/>
      <c r="IB4" s="231"/>
      <c r="IC4" s="231"/>
      <c r="ID4" s="231"/>
      <c r="IE4" s="231"/>
      <c r="IF4" s="231"/>
      <c r="IG4" s="231"/>
      <c r="IH4" s="231"/>
      <c r="II4" s="231"/>
      <c r="IJ4" s="231"/>
      <c r="IK4" s="231"/>
      <c r="IL4" s="231"/>
      <c r="IM4" s="231"/>
      <c r="IN4" s="231"/>
      <c r="IO4" s="231"/>
      <c r="IP4" s="231"/>
      <c r="IQ4" s="231"/>
      <c r="IR4" s="231"/>
      <c r="IS4" s="231"/>
      <c r="IT4" s="231"/>
      <c r="IU4" s="231"/>
      <c r="IV4" s="231"/>
    </row>
    <row r="5" spans="1:256">
      <c r="A5" s="99"/>
      <c r="B5" s="99"/>
      <c r="C5" s="100"/>
    </row>
    <row r="6" spans="1:256" ht="20.25" customHeight="1">
      <c r="A6" s="373" t="s">
        <v>145</v>
      </c>
      <c r="B6" s="374"/>
      <c r="C6" s="105">
        <f>'Calcolo organico quadro'!C7</f>
        <v>0</v>
      </c>
      <c r="D6" s="232"/>
    </row>
    <row r="7" spans="1:256" ht="24.75" customHeight="1">
      <c r="A7" s="279" t="s">
        <v>146</v>
      </c>
      <c r="B7" s="109" t="s">
        <v>147</v>
      </c>
      <c r="C7" s="144">
        <v>0</v>
      </c>
      <c r="D7" s="232"/>
    </row>
    <row r="8" spans="1:256" s="235" customFormat="1" ht="6.95" customHeight="1">
      <c r="A8" s="51"/>
      <c r="B8" s="52"/>
      <c r="C8" s="53"/>
      <c r="D8" s="233"/>
      <c r="E8" s="234"/>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c r="FF8" s="229"/>
      <c r="FG8" s="229"/>
      <c r="FH8" s="229"/>
      <c r="FI8" s="229"/>
      <c r="FJ8" s="229"/>
      <c r="FK8" s="229"/>
      <c r="FL8" s="229"/>
      <c r="FM8" s="229"/>
      <c r="FN8" s="229"/>
      <c r="FO8" s="229"/>
      <c r="FP8" s="229"/>
      <c r="FQ8" s="229"/>
      <c r="FR8" s="229"/>
      <c r="FS8" s="229"/>
      <c r="FT8" s="229"/>
      <c r="FU8" s="229"/>
      <c r="FV8" s="229"/>
      <c r="FW8" s="229"/>
      <c r="FX8" s="229"/>
      <c r="FY8" s="229"/>
      <c r="FZ8" s="229"/>
      <c r="GA8" s="229"/>
      <c r="GB8" s="229"/>
      <c r="GC8" s="229"/>
      <c r="GD8" s="229"/>
      <c r="GE8" s="229"/>
      <c r="GF8" s="229"/>
      <c r="GG8" s="229"/>
      <c r="GH8" s="229"/>
      <c r="GI8" s="229"/>
      <c r="GJ8" s="229"/>
      <c r="GK8" s="229"/>
      <c r="GL8" s="229"/>
      <c r="GM8" s="229"/>
      <c r="GN8" s="229"/>
      <c r="GO8" s="229"/>
      <c r="GP8" s="229"/>
      <c r="GQ8" s="229"/>
      <c r="GR8" s="229"/>
      <c r="GS8" s="229"/>
      <c r="GT8" s="229"/>
      <c r="GU8" s="229"/>
      <c r="GV8" s="229"/>
      <c r="GW8" s="229"/>
      <c r="GX8" s="229"/>
      <c r="GY8" s="229"/>
      <c r="GZ8" s="229"/>
      <c r="HA8" s="229"/>
      <c r="HB8" s="229"/>
      <c r="HC8" s="229"/>
      <c r="HD8" s="229"/>
      <c r="HE8" s="229"/>
      <c r="HF8" s="229"/>
      <c r="HG8" s="229"/>
      <c r="HH8" s="229"/>
      <c r="HI8" s="229"/>
      <c r="HJ8" s="229"/>
      <c r="HK8" s="229"/>
      <c r="HL8" s="229"/>
      <c r="HM8" s="229"/>
      <c r="HN8" s="229"/>
      <c r="HO8" s="229"/>
      <c r="HP8" s="229"/>
      <c r="HQ8" s="229"/>
      <c r="HR8" s="229"/>
      <c r="HS8" s="229"/>
      <c r="HT8" s="229"/>
      <c r="HU8" s="229"/>
      <c r="HV8" s="229"/>
      <c r="HW8" s="229"/>
      <c r="HX8" s="229"/>
      <c r="HY8" s="229"/>
      <c r="HZ8" s="229"/>
      <c r="IA8" s="229"/>
      <c r="IB8" s="229"/>
      <c r="IC8" s="229"/>
      <c r="ID8" s="229"/>
      <c r="IE8" s="229"/>
      <c r="IF8" s="229"/>
      <c r="IG8" s="229"/>
      <c r="IH8" s="229"/>
      <c r="II8" s="229"/>
      <c r="IJ8" s="229"/>
      <c r="IK8" s="229"/>
      <c r="IL8" s="229"/>
      <c r="IM8" s="229"/>
      <c r="IN8" s="229"/>
      <c r="IO8" s="229"/>
      <c r="IP8" s="229"/>
      <c r="IQ8" s="229"/>
      <c r="IR8" s="229"/>
      <c r="IS8" s="229"/>
      <c r="IT8" s="229"/>
      <c r="IU8" s="229"/>
      <c r="IV8" s="229"/>
    </row>
    <row r="9" spans="1:256" s="238" customFormat="1" ht="21" customHeight="1">
      <c r="A9" s="54" t="s">
        <v>124</v>
      </c>
      <c r="B9" s="55"/>
      <c r="C9" s="118">
        <f>IF(C7=0,0,'Organico attuale'!F80)</f>
        <v>0</v>
      </c>
      <c r="D9" s="221"/>
      <c r="E9" s="236"/>
      <c r="F9" s="236"/>
      <c r="G9" s="236"/>
      <c r="H9" s="236"/>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c r="HR9" s="237"/>
      <c r="HS9" s="237"/>
      <c r="HT9" s="237"/>
      <c r="HU9" s="237"/>
      <c r="HV9" s="237"/>
      <c r="HW9" s="237"/>
      <c r="HX9" s="237"/>
      <c r="HY9" s="237"/>
      <c r="HZ9" s="237"/>
      <c r="IA9" s="237"/>
      <c r="IB9" s="237"/>
      <c r="IC9" s="237"/>
      <c r="ID9" s="237"/>
      <c r="IE9" s="237"/>
      <c r="IF9" s="237"/>
      <c r="IG9" s="237"/>
      <c r="IH9" s="237"/>
      <c r="II9" s="237"/>
      <c r="IJ9" s="237"/>
      <c r="IK9" s="237"/>
      <c r="IL9" s="237"/>
      <c r="IM9" s="237"/>
      <c r="IN9" s="237"/>
      <c r="IO9" s="237"/>
      <c r="IP9" s="237"/>
      <c r="IQ9" s="237"/>
      <c r="IR9" s="237"/>
      <c r="IS9" s="237"/>
      <c r="IT9" s="237"/>
      <c r="IU9" s="237"/>
      <c r="IV9" s="237"/>
    </row>
    <row r="10" spans="1:256" ht="18" customHeight="1">
      <c r="A10" s="56" t="s">
        <v>125</v>
      </c>
      <c r="B10" s="96"/>
      <c r="C10" s="121">
        <f>'Calcolo organico quadro'!C27</f>
        <v>0</v>
      </c>
      <c r="D10" s="233"/>
      <c r="E10" s="229"/>
      <c r="F10" s="229"/>
      <c r="G10" s="229"/>
      <c r="H10" s="229"/>
    </row>
    <row r="11" spans="1:256" ht="18" customHeight="1">
      <c r="A11" s="56" t="s">
        <v>126</v>
      </c>
      <c r="B11" s="116"/>
      <c r="C11" s="121">
        <f>'Calcolo organico quadro'!C28</f>
        <v>0</v>
      </c>
      <c r="D11" s="239"/>
      <c r="E11" s="229"/>
      <c r="F11" s="221"/>
      <c r="G11" s="221"/>
      <c r="H11" s="229"/>
    </row>
    <row r="12" spans="1:256" ht="24.95" customHeight="1">
      <c r="A12" s="377" t="s">
        <v>173</v>
      </c>
      <c r="B12" s="378"/>
      <c r="C12" s="240" t="s">
        <v>172</v>
      </c>
      <c r="D12" s="233"/>
      <c r="E12" s="229"/>
      <c r="F12" s="221"/>
      <c r="G12" s="221"/>
      <c r="H12" s="237"/>
    </row>
    <row r="13" spans="1:256" ht="18" customHeight="1">
      <c r="A13" s="56" t="s">
        <v>127</v>
      </c>
      <c r="B13" s="57"/>
      <c r="C13" s="121">
        <f>'Calcolo organico quadro'!C30</f>
        <v>0</v>
      </c>
      <c r="D13" s="221"/>
      <c r="E13" s="221"/>
      <c r="F13" s="221"/>
      <c r="G13" s="221"/>
      <c r="H13" s="221"/>
    </row>
    <row r="14" spans="1:256" ht="14.25" customHeight="1">
      <c r="A14" s="47"/>
      <c r="B14" s="47"/>
      <c r="C14" s="47"/>
      <c r="D14" s="221"/>
      <c r="E14" s="221"/>
      <c r="F14" s="221"/>
      <c r="G14" s="221"/>
      <c r="H14" s="221"/>
      <c r="J14" s="241"/>
    </row>
    <row r="15" spans="1:256" s="243" customFormat="1" ht="18" customHeight="1">
      <c r="A15" s="58" t="s">
        <v>128</v>
      </c>
      <c r="B15" s="52"/>
      <c r="C15" s="59"/>
      <c r="D15" s="221"/>
      <c r="E15" s="221"/>
      <c r="F15" s="221"/>
      <c r="G15" s="221"/>
      <c r="H15" s="221"/>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c r="BX15" s="242"/>
      <c r="BY15" s="242"/>
      <c r="BZ15" s="242"/>
      <c r="CA15" s="242"/>
      <c r="CB15" s="242"/>
      <c r="CC15" s="242"/>
      <c r="CD15" s="242"/>
      <c r="CE15" s="242"/>
      <c r="CF15" s="242"/>
      <c r="CG15" s="242"/>
      <c r="CH15" s="242"/>
      <c r="CI15" s="242"/>
      <c r="CJ15" s="242"/>
      <c r="CK15" s="242"/>
      <c r="CL15" s="242"/>
      <c r="CM15" s="242"/>
      <c r="CN15" s="242"/>
      <c r="CO15" s="242"/>
      <c r="CP15" s="242"/>
      <c r="CQ15" s="242"/>
      <c r="CR15" s="242"/>
      <c r="CS15" s="242"/>
      <c r="CT15" s="242"/>
      <c r="CU15" s="242"/>
      <c r="CV15" s="242"/>
      <c r="CW15" s="242"/>
      <c r="CX15" s="242"/>
      <c r="CY15" s="242"/>
      <c r="CZ15" s="242"/>
      <c r="DA15" s="242"/>
      <c r="DB15" s="242"/>
      <c r="DC15" s="242"/>
      <c r="DD15" s="242"/>
      <c r="DE15" s="242"/>
      <c r="DF15" s="242"/>
      <c r="DG15" s="242"/>
      <c r="DH15" s="242"/>
      <c r="DI15" s="242"/>
      <c r="DJ15" s="242"/>
      <c r="DK15" s="242"/>
      <c r="DL15" s="242"/>
      <c r="DM15" s="242"/>
      <c r="DN15" s="242"/>
      <c r="DO15" s="242"/>
      <c r="DP15" s="242"/>
      <c r="DQ15" s="242"/>
      <c r="DR15" s="242"/>
      <c r="DS15" s="242"/>
      <c r="DT15" s="242"/>
      <c r="DU15" s="242"/>
      <c r="DV15" s="242"/>
      <c r="DW15" s="242"/>
      <c r="DX15" s="242"/>
      <c r="DY15" s="242"/>
      <c r="DZ15" s="242"/>
      <c r="EA15" s="242"/>
      <c r="EB15" s="242"/>
      <c r="EC15" s="242"/>
      <c r="ED15" s="242"/>
      <c r="EE15" s="242"/>
      <c r="EF15" s="242"/>
      <c r="EG15" s="242"/>
      <c r="EH15" s="242"/>
      <c r="EI15" s="242"/>
      <c r="EJ15" s="242"/>
      <c r="EK15" s="242"/>
      <c r="EL15" s="242"/>
      <c r="EM15" s="242"/>
      <c r="EN15" s="242"/>
      <c r="EO15" s="242"/>
      <c r="EP15" s="242"/>
      <c r="EQ15" s="242"/>
      <c r="ER15" s="242"/>
      <c r="ES15" s="242"/>
      <c r="ET15" s="242"/>
      <c r="EU15" s="242"/>
      <c r="EV15" s="242"/>
      <c r="EW15" s="242"/>
      <c r="EX15" s="242"/>
      <c r="EY15" s="242"/>
      <c r="EZ15" s="242"/>
      <c r="FA15" s="242"/>
      <c r="FB15" s="242"/>
      <c r="FC15" s="242"/>
      <c r="FD15" s="242"/>
      <c r="FE15" s="242"/>
      <c r="FF15" s="242"/>
      <c r="FG15" s="242"/>
      <c r="FH15" s="242"/>
      <c r="FI15" s="242"/>
      <c r="FJ15" s="242"/>
      <c r="FK15" s="242"/>
      <c r="FL15" s="242"/>
      <c r="FM15" s="242"/>
      <c r="FN15" s="242"/>
      <c r="FO15" s="242"/>
      <c r="FP15" s="242"/>
      <c r="FQ15" s="242"/>
      <c r="FR15" s="242"/>
      <c r="FS15" s="242"/>
      <c r="FT15" s="242"/>
      <c r="FU15" s="242"/>
      <c r="FV15" s="242"/>
      <c r="FW15" s="242"/>
      <c r="FX15" s="242"/>
      <c r="FY15" s="242"/>
      <c r="FZ15" s="242"/>
      <c r="GA15" s="242"/>
      <c r="GB15" s="242"/>
      <c r="GC15" s="242"/>
      <c r="GD15" s="242"/>
      <c r="GE15" s="242"/>
      <c r="GF15" s="242"/>
      <c r="GG15" s="242"/>
      <c r="GH15" s="242"/>
      <c r="GI15" s="242"/>
      <c r="GJ15" s="242"/>
      <c r="GK15" s="242"/>
      <c r="GL15" s="242"/>
      <c r="GM15" s="242"/>
      <c r="GN15" s="242"/>
      <c r="GO15" s="242"/>
      <c r="GP15" s="242"/>
      <c r="GQ15" s="242"/>
      <c r="GR15" s="242"/>
      <c r="GS15" s="242"/>
      <c r="GT15" s="242"/>
      <c r="GU15" s="242"/>
      <c r="GV15" s="242"/>
      <c r="GW15" s="242"/>
      <c r="GX15" s="242"/>
      <c r="GY15" s="242"/>
      <c r="GZ15" s="242"/>
      <c r="HA15" s="242"/>
      <c r="HB15" s="242"/>
      <c r="HC15" s="242"/>
      <c r="HD15" s="242"/>
      <c r="HE15" s="242"/>
      <c r="HF15" s="242"/>
      <c r="HG15" s="242"/>
      <c r="HH15" s="242"/>
      <c r="HI15" s="242"/>
      <c r="HJ15" s="242"/>
      <c r="HK15" s="242"/>
      <c r="HL15" s="242"/>
      <c r="HM15" s="242"/>
      <c r="HN15" s="242"/>
      <c r="HO15" s="242"/>
      <c r="HP15" s="242"/>
      <c r="HQ15" s="242"/>
      <c r="HR15" s="242"/>
      <c r="HS15" s="242"/>
      <c r="HT15" s="242"/>
      <c r="HU15" s="242"/>
      <c r="HV15" s="242"/>
      <c r="HW15" s="242"/>
      <c r="HX15" s="242"/>
      <c r="HY15" s="242"/>
      <c r="HZ15" s="242"/>
      <c r="IA15" s="242"/>
      <c r="IB15" s="242"/>
      <c r="IC15" s="242"/>
      <c r="ID15" s="242"/>
      <c r="IE15" s="242"/>
      <c r="IF15" s="242"/>
      <c r="IG15" s="242"/>
      <c r="IH15" s="242"/>
      <c r="II15" s="242"/>
      <c r="IJ15" s="242"/>
      <c r="IK15" s="242"/>
      <c r="IL15" s="242"/>
      <c r="IM15" s="242"/>
      <c r="IN15" s="242"/>
      <c r="IO15" s="242"/>
      <c r="IP15" s="242"/>
      <c r="IQ15" s="242"/>
      <c r="IR15" s="242"/>
      <c r="IS15" s="242"/>
      <c r="IT15" s="242"/>
      <c r="IU15" s="242"/>
      <c r="IV15" s="242"/>
    </row>
    <row r="16" spans="1:256" s="248" customFormat="1" ht="18" customHeight="1">
      <c r="A16" s="56" t="s">
        <v>129</v>
      </c>
      <c r="B16" s="120"/>
      <c r="C16" s="61">
        <f>C7*365</f>
        <v>0</v>
      </c>
      <c r="D16" s="244" t="e">
        <f>C16/(C6*365)</f>
        <v>#DIV/0!</v>
      </c>
      <c r="E16" s="134" t="s">
        <v>148</v>
      </c>
      <c r="F16" s="131" t="s">
        <v>149</v>
      </c>
      <c r="G16" s="132"/>
      <c r="H16" s="221"/>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c r="FL16" s="237"/>
      <c r="FM16" s="237"/>
      <c r="FN16" s="237"/>
      <c r="FO16" s="237"/>
      <c r="FP16" s="237"/>
      <c r="FQ16" s="237"/>
      <c r="FR16" s="237"/>
      <c r="FS16" s="237"/>
      <c r="FT16" s="237"/>
      <c r="FU16" s="237"/>
      <c r="FV16" s="237"/>
      <c r="FW16" s="237"/>
      <c r="FX16" s="237"/>
      <c r="FY16" s="237"/>
      <c r="FZ16" s="237"/>
      <c r="GA16" s="237"/>
      <c r="GB16" s="237"/>
      <c r="GC16" s="237"/>
      <c r="GD16" s="237"/>
      <c r="GE16" s="237"/>
      <c r="GF16" s="237"/>
      <c r="GG16" s="237"/>
      <c r="GH16" s="237"/>
      <c r="GI16" s="237"/>
      <c r="GJ16" s="237"/>
      <c r="GK16" s="237"/>
      <c r="GL16" s="237"/>
      <c r="GM16" s="237"/>
      <c r="GN16" s="237"/>
      <c r="GO16" s="237"/>
      <c r="GP16" s="237"/>
      <c r="GQ16" s="237"/>
      <c r="GR16" s="237"/>
      <c r="GS16" s="237"/>
      <c r="GT16" s="237"/>
      <c r="GU16" s="237"/>
      <c r="GV16" s="237"/>
      <c r="GW16" s="237"/>
      <c r="GX16" s="237"/>
      <c r="GY16" s="237"/>
      <c r="GZ16" s="237"/>
      <c r="HA16" s="237"/>
      <c r="HB16" s="237"/>
      <c r="HC16" s="237"/>
      <c r="HD16" s="237"/>
      <c r="HE16" s="237"/>
      <c r="HF16" s="237"/>
      <c r="HG16" s="237"/>
      <c r="HH16" s="237"/>
      <c r="HI16" s="237"/>
      <c r="HJ16" s="237"/>
      <c r="HK16" s="237"/>
      <c r="HL16" s="237"/>
      <c r="HM16" s="237"/>
      <c r="HN16" s="237"/>
      <c r="HO16" s="237"/>
      <c r="HP16" s="237"/>
      <c r="HQ16" s="237"/>
      <c r="HR16" s="237"/>
      <c r="HS16" s="237"/>
      <c r="HT16" s="237"/>
      <c r="HU16" s="237"/>
      <c r="HV16" s="237"/>
      <c r="HW16" s="237"/>
      <c r="HX16" s="237"/>
      <c r="HY16" s="237"/>
      <c r="HZ16" s="237"/>
      <c r="IA16" s="237"/>
      <c r="IB16" s="237"/>
      <c r="IC16" s="237"/>
      <c r="ID16" s="237"/>
      <c r="IE16" s="237"/>
      <c r="IF16" s="237"/>
      <c r="IG16" s="237"/>
      <c r="IH16" s="237"/>
      <c r="II16" s="237"/>
      <c r="IJ16" s="237"/>
      <c r="IK16" s="237"/>
      <c r="IL16" s="237"/>
      <c r="IM16" s="237"/>
      <c r="IN16" s="237"/>
      <c r="IO16" s="237"/>
      <c r="IP16" s="237"/>
      <c r="IQ16" s="237"/>
      <c r="IR16" s="237"/>
      <c r="IS16" s="237"/>
      <c r="IT16" s="237"/>
      <c r="IU16" s="237"/>
      <c r="IV16" s="237"/>
    </row>
    <row r="17" spans="1:256" ht="18" customHeight="1">
      <c r="A17" s="56" t="s">
        <v>130</v>
      </c>
      <c r="B17" s="66"/>
      <c r="C17" s="61">
        <f>$C$6*365*$D$17</f>
        <v>0</v>
      </c>
      <c r="D17" s="244">
        <f>'Calcolo organico quadro'!D34</f>
        <v>35</v>
      </c>
      <c r="E17" s="134" t="s">
        <v>148</v>
      </c>
      <c r="F17" s="131" t="s">
        <v>149</v>
      </c>
      <c r="G17" s="132"/>
      <c r="H17" s="221"/>
    </row>
    <row r="18" spans="1:256" ht="18" customHeight="1">
      <c r="A18" s="56" t="s">
        <v>131</v>
      </c>
      <c r="B18" s="117">
        <v>1.7</v>
      </c>
      <c r="C18" s="61">
        <f>C9/B18*55*365</f>
        <v>0</v>
      </c>
      <c r="D18" s="244" t="e">
        <f>C18/(C6*365)</f>
        <v>#DIV/0!</v>
      </c>
      <c r="E18" s="134" t="s">
        <v>148</v>
      </c>
      <c r="F18" s="131" t="s">
        <v>149</v>
      </c>
      <c r="G18" s="132"/>
      <c r="H18" s="221"/>
      <c r="I18" s="221"/>
      <c r="J18" s="221"/>
      <c r="K18" s="221"/>
    </row>
    <row r="19" spans="1:256" ht="21" customHeight="1">
      <c r="A19" s="60" t="s">
        <v>132</v>
      </c>
      <c r="B19" s="57"/>
      <c r="C19" s="62">
        <f>SUM(C16:C18)</f>
        <v>0</v>
      </c>
      <c r="D19" s="249"/>
      <c r="E19" s="126"/>
      <c r="F19" s="129"/>
      <c r="G19" s="129"/>
      <c r="H19" s="221"/>
      <c r="I19" s="221"/>
      <c r="J19" s="221"/>
      <c r="K19" s="221"/>
    </row>
    <row r="20" spans="1:256">
      <c r="A20" s="56" t="s">
        <v>133</v>
      </c>
      <c r="B20" s="52">
        <f>'Orario di lavoro annuo'!D28</f>
        <v>1772</v>
      </c>
      <c r="C20" s="63"/>
      <c r="D20" s="252"/>
      <c r="E20" s="125"/>
      <c r="F20" s="129"/>
      <c r="G20" s="129"/>
      <c r="H20" s="221"/>
      <c r="I20" s="221"/>
      <c r="J20" s="221"/>
      <c r="K20" s="221"/>
    </row>
    <row r="21" spans="1:256" ht="21" customHeight="1">
      <c r="A21" s="60" t="s">
        <v>134</v>
      </c>
      <c r="B21" s="57"/>
      <c r="C21" s="64">
        <f>C19/60/$B$20</f>
        <v>0</v>
      </c>
      <c r="D21" s="254"/>
      <c r="E21" s="125"/>
      <c r="F21" s="129"/>
      <c r="G21" s="129"/>
      <c r="H21" s="221"/>
      <c r="I21" s="221"/>
      <c r="J21" s="221"/>
      <c r="K21" s="221"/>
    </row>
    <row r="22" spans="1:256">
      <c r="A22" s="60" t="s">
        <v>135</v>
      </c>
      <c r="B22" s="57"/>
      <c r="C22" s="65"/>
      <c r="D22" s="244" t="e">
        <f>SUM(C23:C27)*B20*60/365/C6</f>
        <v>#DIV/0!</v>
      </c>
      <c r="E22" s="134" t="s">
        <v>148</v>
      </c>
      <c r="F22" s="131" t="s">
        <v>149</v>
      </c>
      <c r="G22" s="132"/>
      <c r="H22" s="221"/>
      <c r="I22" s="221"/>
      <c r="J22" s="221"/>
      <c r="K22" s="221"/>
    </row>
    <row r="23" spans="1:256">
      <c r="A23" s="56" t="s">
        <v>136</v>
      </c>
      <c r="B23" s="66">
        <v>0.14000000000000001</v>
      </c>
      <c r="C23" s="65">
        <f>'Calcolo organico quadro'!C40</f>
        <v>0</v>
      </c>
      <c r="D23" s="254"/>
      <c r="E23" s="124"/>
      <c r="F23" s="129"/>
      <c r="G23" s="129"/>
      <c r="H23" s="221"/>
      <c r="I23" s="221"/>
      <c r="J23" s="221"/>
      <c r="K23" s="221"/>
    </row>
    <row r="24" spans="1:256">
      <c r="A24" s="256" t="s">
        <v>137</v>
      </c>
      <c r="B24" s="257"/>
      <c r="C24" s="119">
        <f>'Calcolo organico quadro'!C41</f>
        <v>0</v>
      </c>
      <c r="D24" s="254"/>
      <c r="E24" s="124"/>
      <c r="F24" s="129"/>
      <c r="G24" s="129"/>
      <c r="H24" s="258"/>
    </row>
    <row r="25" spans="1:256" hidden="1">
      <c r="A25" s="256" t="s">
        <v>138</v>
      </c>
      <c r="B25" s="257"/>
      <c r="C25" s="119">
        <f>'Calcolo organico quadro'!C42</f>
        <v>0</v>
      </c>
      <c r="D25" s="254"/>
      <c r="E25" s="124"/>
      <c r="F25" s="129"/>
      <c r="G25" s="129"/>
      <c r="H25" s="258"/>
    </row>
    <row r="26" spans="1:256">
      <c r="A26" s="56" t="s">
        <v>139</v>
      </c>
      <c r="B26" s="66">
        <v>0.04</v>
      </c>
      <c r="C26" s="65">
        <f>C21*B26</f>
        <v>0</v>
      </c>
      <c r="D26" s="254"/>
      <c r="E26" s="124"/>
      <c r="F26" s="130"/>
      <c r="G26" s="124"/>
      <c r="H26" s="234"/>
    </row>
    <row r="27" spans="1:256" s="238" customFormat="1" ht="14.25" customHeight="1">
      <c r="A27" s="56" t="s">
        <v>150</v>
      </c>
      <c r="B27" s="66">
        <v>0.12</v>
      </c>
      <c r="C27" s="65">
        <f>'Calcolo organico quadro'!C44</f>
        <v>0</v>
      </c>
      <c r="D27" s="254"/>
      <c r="E27" s="126"/>
      <c r="F27" s="126"/>
      <c r="G27" s="126"/>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c r="FS27" s="237"/>
      <c r="FT27" s="237"/>
      <c r="FU27" s="237"/>
      <c r="FV27" s="237"/>
      <c r="FW27" s="237"/>
      <c r="FX27" s="237"/>
      <c r="FY27" s="237"/>
      <c r="FZ27" s="237"/>
      <c r="GA27" s="237"/>
      <c r="GB27" s="237"/>
      <c r="GC27" s="237"/>
      <c r="GD27" s="237"/>
      <c r="GE27" s="237"/>
      <c r="GF27" s="237"/>
      <c r="GG27" s="237"/>
      <c r="GH27" s="237"/>
      <c r="GI27" s="237"/>
      <c r="GJ27" s="237"/>
      <c r="GK27" s="237"/>
      <c r="GL27" s="237"/>
      <c r="GM27" s="237"/>
      <c r="GN27" s="237"/>
      <c r="GO27" s="237"/>
      <c r="GP27" s="237"/>
      <c r="GQ27" s="237"/>
      <c r="GR27" s="237"/>
      <c r="GS27" s="237"/>
      <c r="GT27" s="237"/>
      <c r="GU27" s="237"/>
      <c r="GV27" s="237"/>
      <c r="GW27" s="237"/>
      <c r="GX27" s="237"/>
      <c r="GY27" s="237"/>
      <c r="GZ27" s="237"/>
      <c r="HA27" s="237"/>
      <c r="HB27" s="237"/>
      <c r="HC27" s="237"/>
      <c r="HD27" s="237"/>
      <c r="HE27" s="237"/>
      <c r="HF27" s="237"/>
      <c r="HG27" s="237"/>
      <c r="HH27" s="237"/>
      <c r="HI27" s="237"/>
      <c r="HJ27" s="237"/>
      <c r="HK27" s="237"/>
      <c r="HL27" s="237"/>
      <c r="HM27" s="237"/>
      <c r="HN27" s="237"/>
      <c r="HO27" s="237"/>
      <c r="HP27" s="237"/>
      <c r="HQ27" s="237"/>
      <c r="HR27" s="237"/>
      <c r="HS27" s="237"/>
      <c r="HT27" s="237"/>
      <c r="HU27" s="237"/>
      <c r="HV27" s="237"/>
      <c r="HW27" s="237"/>
      <c r="HX27" s="237"/>
      <c r="HY27" s="237"/>
      <c r="HZ27" s="237"/>
      <c r="IA27" s="237"/>
      <c r="IB27" s="237"/>
      <c r="IC27" s="237"/>
      <c r="ID27" s="237"/>
      <c r="IE27" s="237"/>
      <c r="IF27" s="237"/>
      <c r="IG27" s="237"/>
      <c r="IH27" s="237"/>
      <c r="II27" s="237"/>
      <c r="IJ27" s="237"/>
      <c r="IK27" s="237"/>
      <c r="IL27" s="237"/>
      <c r="IM27" s="237"/>
      <c r="IN27" s="237"/>
      <c r="IO27" s="237"/>
      <c r="IP27" s="237"/>
      <c r="IQ27" s="237"/>
      <c r="IR27" s="237"/>
      <c r="IS27" s="237"/>
      <c r="IT27" s="237"/>
      <c r="IU27" s="237"/>
      <c r="IV27" s="237"/>
    </row>
    <row r="28" spans="1:256" s="261" customFormat="1" ht="21" customHeight="1">
      <c r="A28" s="54" t="s">
        <v>151</v>
      </c>
      <c r="B28" s="55"/>
      <c r="C28" s="67">
        <f>IF(C7=0,0,SUM(C21:C27))</f>
        <v>0</v>
      </c>
      <c r="D28" s="244" t="e">
        <f>SUM(D16:D22)</f>
        <v>#DIV/0!</v>
      </c>
      <c r="E28" s="134" t="s">
        <v>148</v>
      </c>
      <c r="F28" s="131" t="s">
        <v>149</v>
      </c>
      <c r="G28" s="132"/>
      <c r="H28" s="260"/>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c r="DO28" s="237"/>
      <c r="DP28" s="237"/>
      <c r="DQ28" s="237"/>
      <c r="DR28" s="237"/>
      <c r="DS28" s="237"/>
      <c r="DT28" s="237"/>
      <c r="DU28" s="237"/>
      <c r="DV28" s="237"/>
      <c r="DW28" s="237"/>
      <c r="DX28" s="237"/>
      <c r="DY28" s="237"/>
      <c r="DZ28" s="237"/>
      <c r="EA28" s="237"/>
      <c r="EB28" s="237"/>
      <c r="EC28" s="237"/>
      <c r="ED28" s="237"/>
      <c r="EE28" s="237"/>
      <c r="EF28" s="237"/>
      <c r="EG28" s="237"/>
      <c r="EH28" s="237"/>
      <c r="EI28" s="237"/>
      <c r="EJ28" s="237"/>
      <c r="EK28" s="237"/>
      <c r="EL28" s="237"/>
      <c r="EM28" s="237"/>
      <c r="EN28" s="237"/>
      <c r="EO28" s="237"/>
      <c r="EP28" s="237"/>
      <c r="EQ28" s="237"/>
      <c r="ER28" s="237"/>
      <c r="ES28" s="237"/>
      <c r="ET28" s="237"/>
      <c r="EU28" s="237"/>
      <c r="EV28" s="237"/>
      <c r="EW28" s="237"/>
      <c r="EX28" s="237"/>
      <c r="EY28" s="237"/>
      <c r="EZ28" s="237"/>
      <c r="FA28" s="237"/>
      <c r="FB28" s="237"/>
      <c r="FC28" s="237"/>
      <c r="FD28" s="237"/>
      <c r="FE28" s="237"/>
      <c r="FF28" s="237"/>
      <c r="FG28" s="237"/>
      <c r="FH28" s="237"/>
      <c r="FI28" s="237"/>
      <c r="FJ28" s="237"/>
      <c r="FK28" s="237"/>
      <c r="FL28" s="237"/>
      <c r="FM28" s="237"/>
      <c r="FN28" s="237"/>
      <c r="FO28" s="237"/>
      <c r="FP28" s="237"/>
      <c r="FQ28" s="237"/>
      <c r="FR28" s="237"/>
      <c r="FS28" s="237"/>
      <c r="FT28" s="237"/>
      <c r="FU28" s="237"/>
      <c r="FV28" s="237"/>
      <c r="FW28" s="237"/>
      <c r="FX28" s="237"/>
      <c r="FY28" s="237"/>
      <c r="FZ28" s="237"/>
      <c r="GA28" s="237"/>
      <c r="GB28" s="237"/>
      <c r="GC28" s="237"/>
      <c r="GD28" s="237"/>
      <c r="GE28" s="237"/>
      <c r="GF28" s="237"/>
      <c r="GG28" s="237"/>
      <c r="GH28" s="237"/>
      <c r="GI28" s="237"/>
      <c r="GJ28" s="237"/>
      <c r="GK28" s="237"/>
      <c r="GL28" s="237"/>
      <c r="GM28" s="237"/>
      <c r="GN28" s="237"/>
      <c r="GO28" s="237"/>
      <c r="GP28" s="237"/>
      <c r="GQ28" s="237"/>
      <c r="GR28" s="237"/>
      <c r="GS28" s="237"/>
      <c r="GT28" s="237"/>
      <c r="GU28" s="237"/>
      <c r="GV28" s="237"/>
      <c r="GW28" s="237"/>
      <c r="GX28" s="237"/>
      <c r="GY28" s="237"/>
      <c r="GZ28" s="237"/>
      <c r="HA28" s="237"/>
      <c r="HB28" s="237"/>
      <c r="HC28" s="237"/>
      <c r="HD28" s="237"/>
      <c r="HE28" s="237"/>
      <c r="HF28" s="237"/>
      <c r="HG28" s="237"/>
      <c r="HH28" s="237"/>
      <c r="HI28" s="237"/>
      <c r="HJ28" s="237"/>
      <c r="HK28" s="237"/>
      <c r="HL28" s="237"/>
      <c r="HM28" s="237"/>
      <c r="HN28" s="237"/>
      <c r="HO28" s="237"/>
      <c r="HP28" s="237"/>
      <c r="HQ28" s="237"/>
      <c r="HR28" s="237"/>
      <c r="HS28" s="237"/>
      <c r="HT28" s="237"/>
      <c r="HU28" s="237"/>
      <c r="HV28" s="237"/>
      <c r="HW28" s="237"/>
      <c r="HX28" s="237"/>
      <c r="HY28" s="237"/>
      <c r="HZ28" s="237"/>
      <c r="IA28" s="237"/>
      <c r="IB28" s="237"/>
      <c r="IC28" s="237"/>
      <c r="ID28" s="237"/>
      <c r="IE28" s="237"/>
      <c r="IF28" s="237"/>
      <c r="IG28" s="237"/>
      <c r="IH28" s="237"/>
      <c r="II28" s="237"/>
      <c r="IJ28" s="237"/>
      <c r="IK28" s="237"/>
      <c r="IL28" s="237"/>
      <c r="IM28" s="237"/>
      <c r="IN28" s="237"/>
      <c r="IO28" s="237"/>
      <c r="IP28" s="237"/>
      <c r="IQ28" s="237"/>
      <c r="IR28" s="237"/>
      <c r="IS28" s="237"/>
      <c r="IT28" s="237"/>
      <c r="IU28" s="237"/>
      <c r="IV28" s="237"/>
    </row>
    <row r="29" spans="1:256" s="261" customFormat="1" ht="21" customHeight="1">
      <c r="A29" s="54" t="s">
        <v>152</v>
      </c>
      <c r="B29" s="55"/>
      <c r="C29" s="68">
        <f>C9-C28</f>
        <v>0</v>
      </c>
      <c r="D29" s="262"/>
      <c r="E29" s="260"/>
      <c r="F29" s="260"/>
      <c r="G29" s="260"/>
      <c r="H29" s="263"/>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7"/>
      <c r="BS29" s="237"/>
      <c r="BT29" s="237"/>
      <c r="BU29" s="237"/>
      <c r="BV29" s="237"/>
      <c r="BW29" s="237"/>
      <c r="BX29" s="237"/>
      <c r="BY29" s="237"/>
      <c r="BZ29" s="237"/>
      <c r="CA29" s="237"/>
      <c r="CB29" s="237"/>
      <c r="CC29" s="237"/>
      <c r="CD29" s="237"/>
      <c r="CE29" s="237"/>
      <c r="CF29" s="237"/>
      <c r="CG29" s="237"/>
      <c r="CH29" s="237"/>
      <c r="CI29" s="237"/>
      <c r="CJ29" s="237"/>
      <c r="CK29" s="237"/>
      <c r="CL29" s="237"/>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237"/>
      <c r="DL29" s="237"/>
      <c r="DM29" s="237"/>
      <c r="DN29" s="237"/>
      <c r="DO29" s="237"/>
      <c r="DP29" s="237"/>
      <c r="DQ29" s="237"/>
      <c r="DR29" s="237"/>
      <c r="DS29" s="237"/>
      <c r="DT29" s="237"/>
      <c r="DU29" s="237"/>
      <c r="DV29" s="237"/>
      <c r="DW29" s="237"/>
      <c r="DX29" s="237"/>
      <c r="DY29" s="237"/>
      <c r="DZ29" s="237"/>
      <c r="EA29" s="237"/>
      <c r="EB29" s="237"/>
      <c r="EC29" s="237"/>
      <c r="ED29" s="237"/>
      <c r="EE29" s="237"/>
      <c r="EF29" s="237"/>
      <c r="EG29" s="237"/>
      <c r="EH29" s="237"/>
      <c r="EI29" s="237"/>
      <c r="EJ29" s="237"/>
      <c r="EK29" s="237"/>
      <c r="EL29" s="237"/>
      <c r="EM29" s="237"/>
      <c r="EN29" s="237"/>
      <c r="EO29" s="237"/>
      <c r="EP29" s="237"/>
      <c r="EQ29" s="237"/>
      <c r="ER29" s="237"/>
      <c r="ES29" s="237"/>
      <c r="ET29" s="237"/>
      <c r="EU29" s="237"/>
      <c r="EV29" s="237"/>
      <c r="EW29" s="237"/>
      <c r="EX29" s="237"/>
      <c r="EY29" s="237"/>
      <c r="EZ29" s="237"/>
      <c r="FA29" s="237"/>
      <c r="FB29" s="237"/>
      <c r="FC29" s="237"/>
      <c r="FD29" s="237"/>
      <c r="FE29" s="237"/>
      <c r="FF29" s="237"/>
      <c r="FG29" s="237"/>
      <c r="FH29" s="237"/>
      <c r="FI29" s="237"/>
      <c r="FJ29" s="237"/>
      <c r="FK29" s="237"/>
      <c r="FL29" s="237"/>
      <c r="FM29" s="237"/>
      <c r="FN29" s="237"/>
      <c r="FO29" s="237"/>
      <c r="FP29" s="237"/>
      <c r="FQ29" s="237"/>
      <c r="FR29" s="237"/>
      <c r="FS29" s="237"/>
      <c r="FT29" s="237"/>
      <c r="FU29" s="237"/>
      <c r="FV29" s="237"/>
      <c r="FW29" s="237"/>
      <c r="FX29" s="237"/>
      <c r="FY29" s="237"/>
      <c r="FZ29" s="237"/>
      <c r="GA29" s="237"/>
      <c r="GB29" s="237"/>
      <c r="GC29" s="237"/>
      <c r="GD29" s="237"/>
      <c r="GE29" s="237"/>
      <c r="GF29" s="237"/>
      <c r="GG29" s="237"/>
      <c r="GH29" s="237"/>
      <c r="GI29" s="237"/>
      <c r="GJ29" s="237"/>
      <c r="GK29" s="237"/>
      <c r="GL29" s="237"/>
      <c r="GM29" s="237"/>
      <c r="GN29" s="237"/>
      <c r="GO29" s="237"/>
      <c r="GP29" s="237"/>
      <c r="GQ29" s="237"/>
      <c r="GR29" s="237"/>
      <c r="GS29" s="237"/>
      <c r="GT29" s="237"/>
      <c r="GU29" s="237"/>
      <c r="GV29" s="237"/>
      <c r="GW29" s="237"/>
      <c r="GX29" s="237"/>
      <c r="GY29" s="237"/>
      <c r="GZ29" s="237"/>
      <c r="HA29" s="237"/>
      <c r="HB29" s="237"/>
      <c r="HC29" s="237"/>
      <c r="HD29" s="237"/>
      <c r="HE29" s="237"/>
      <c r="HF29" s="237"/>
      <c r="HG29" s="237"/>
      <c r="HH29" s="237"/>
      <c r="HI29" s="237"/>
      <c r="HJ29" s="237"/>
      <c r="HK29" s="237"/>
      <c r="HL29" s="237"/>
      <c r="HM29" s="237"/>
      <c r="HN29" s="237"/>
      <c r="HO29" s="237"/>
      <c r="HP29" s="237"/>
      <c r="HQ29" s="237"/>
      <c r="HR29" s="237"/>
      <c r="HS29" s="237"/>
      <c r="HT29" s="237"/>
      <c r="HU29" s="237"/>
      <c r="HV29" s="237"/>
      <c r="HW29" s="237"/>
      <c r="HX29" s="237"/>
      <c r="HY29" s="237"/>
      <c r="HZ29" s="237"/>
      <c r="IA29" s="237"/>
      <c r="IB29" s="237"/>
      <c r="IC29" s="237"/>
      <c r="ID29" s="237"/>
      <c r="IE29" s="237"/>
      <c r="IF29" s="237"/>
      <c r="IG29" s="237"/>
      <c r="IH29" s="237"/>
      <c r="II29" s="237"/>
      <c r="IJ29" s="237"/>
      <c r="IK29" s="237"/>
      <c r="IL29" s="237"/>
      <c r="IM29" s="237"/>
      <c r="IN29" s="237"/>
      <c r="IO29" s="237"/>
      <c r="IP29" s="237"/>
      <c r="IQ29" s="237"/>
      <c r="IR29" s="237"/>
      <c r="IS29" s="237"/>
      <c r="IT29" s="237"/>
      <c r="IU29" s="237"/>
      <c r="IV29" s="237"/>
    </row>
    <row r="30" spans="1:256" s="155" customFormat="1" ht="15">
      <c r="A30" s="69"/>
      <c r="B30" s="69"/>
      <c r="C30" s="70"/>
      <c r="D30" s="232"/>
      <c r="E30" s="260"/>
      <c r="F30" s="260"/>
      <c r="G30" s="260"/>
      <c r="I30" s="221"/>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6"/>
      <c r="GL30" s="156"/>
      <c r="GM30" s="156"/>
      <c r="GN30" s="156"/>
      <c r="GO30" s="156"/>
      <c r="GP30" s="156"/>
      <c r="GQ30" s="156"/>
      <c r="GR30" s="156"/>
      <c r="GS30" s="156"/>
      <c r="GT30" s="156"/>
      <c r="GU30" s="156"/>
      <c r="GV30" s="156"/>
      <c r="GW30" s="156"/>
      <c r="GX30" s="156"/>
      <c r="GY30" s="156"/>
      <c r="GZ30" s="156"/>
      <c r="HA30" s="156"/>
      <c r="HB30" s="156"/>
      <c r="HC30" s="156"/>
      <c r="HD30" s="156"/>
      <c r="HE30" s="156"/>
      <c r="HF30" s="156"/>
      <c r="HG30" s="156"/>
      <c r="HH30" s="156"/>
      <c r="HI30" s="156"/>
      <c r="HJ30" s="156"/>
      <c r="HK30" s="156"/>
      <c r="HL30" s="156"/>
      <c r="HM30" s="156"/>
      <c r="HN30" s="156"/>
      <c r="HO30" s="156"/>
      <c r="HP30" s="156"/>
      <c r="HQ30" s="156"/>
      <c r="HR30" s="156"/>
      <c r="HS30" s="156"/>
      <c r="HT30" s="156"/>
      <c r="HU30" s="156"/>
      <c r="HV30" s="156"/>
      <c r="HW30" s="156"/>
      <c r="HX30" s="156"/>
      <c r="HY30" s="156"/>
      <c r="HZ30" s="156"/>
      <c r="IA30" s="156"/>
      <c r="IB30" s="156"/>
      <c r="IC30" s="156"/>
      <c r="ID30" s="156"/>
      <c r="IE30" s="156"/>
      <c r="IF30" s="156"/>
      <c r="IG30" s="156"/>
      <c r="IH30" s="156"/>
      <c r="II30" s="156"/>
      <c r="IJ30" s="156"/>
      <c r="IK30" s="156"/>
      <c r="IL30" s="156"/>
      <c r="IM30" s="156"/>
      <c r="IN30" s="156"/>
      <c r="IO30" s="156"/>
      <c r="IP30" s="156"/>
      <c r="IQ30" s="156"/>
      <c r="IR30" s="156"/>
      <c r="IS30" s="156"/>
      <c r="IT30" s="156"/>
      <c r="IU30" s="156"/>
      <c r="IV30" s="156"/>
    </row>
    <row r="31" spans="1:256" s="155" customFormat="1" ht="12.75">
      <c r="A31" s="71" t="s">
        <v>140</v>
      </c>
      <c r="B31" s="72"/>
      <c r="C31" s="73" t="e">
        <f>'Berechnungen Personal'!I33</f>
        <v>#DIV/0!</v>
      </c>
      <c r="D31" s="155" t="e">
        <f>IF(C31&lt;40%,"manca volume d'impiego","")</f>
        <v>#DIV/0!</v>
      </c>
      <c r="G31" s="264" t="e">
        <f>IF(C31&lt;40%,-'Berechnungen Personal'!C35,"")</f>
        <v>#DIV/0!</v>
      </c>
      <c r="H31" s="212"/>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156"/>
      <c r="GB31" s="156"/>
      <c r="GC31" s="156"/>
      <c r="GD31" s="156"/>
      <c r="GE31" s="156"/>
      <c r="GF31" s="156"/>
      <c r="GG31" s="156"/>
      <c r="GH31" s="156"/>
      <c r="GI31" s="156"/>
      <c r="GJ31" s="156"/>
      <c r="GK31" s="156"/>
      <c r="GL31" s="156"/>
      <c r="GM31" s="156"/>
      <c r="GN31" s="156"/>
      <c r="GO31" s="156"/>
      <c r="GP31" s="156"/>
      <c r="GQ31" s="156"/>
      <c r="GR31" s="156"/>
      <c r="GS31" s="156"/>
      <c r="GT31" s="156"/>
      <c r="GU31" s="156"/>
      <c r="GV31" s="156"/>
      <c r="GW31" s="156"/>
      <c r="GX31" s="156"/>
      <c r="GY31" s="156"/>
      <c r="GZ31" s="156"/>
      <c r="HA31" s="156"/>
      <c r="HB31" s="156"/>
      <c r="HC31" s="156"/>
      <c r="HD31" s="156"/>
      <c r="HE31" s="156"/>
      <c r="HF31" s="156"/>
      <c r="HG31" s="156"/>
      <c r="HH31" s="156"/>
      <c r="HI31" s="156"/>
      <c r="HJ31" s="156"/>
      <c r="HK31" s="156"/>
      <c r="HL31" s="156"/>
      <c r="HM31" s="156"/>
      <c r="HN31" s="156"/>
      <c r="HO31" s="156"/>
      <c r="HP31" s="156"/>
      <c r="HQ31" s="156"/>
      <c r="HR31" s="156"/>
      <c r="HS31" s="156"/>
      <c r="HT31" s="156"/>
      <c r="HU31" s="156"/>
      <c r="HV31" s="156"/>
      <c r="HW31" s="156"/>
      <c r="HX31" s="156"/>
      <c r="HY31" s="156"/>
      <c r="HZ31" s="156"/>
      <c r="IA31" s="156"/>
      <c r="IB31" s="156"/>
      <c r="IC31" s="156"/>
      <c r="ID31" s="156"/>
      <c r="IE31" s="156"/>
      <c r="IF31" s="156"/>
      <c r="IG31" s="156"/>
      <c r="IH31" s="156"/>
      <c r="II31" s="156"/>
      <c r="IJ31" s="156"/>
      <c r="IK31" s="156"/>
      <c r="IL31" s="156"/>
      <c r="IM31" s="156"/>
      <c r="IN31" s="156"/>
      <c r="IO31" s="156"/>
      <c r="IP31" s="156"/>
      <c r="IQ31" s="156"/>
      <c r="IR31" s="156"/>
      <c r="IS31" s="156"/>
      <c r="IT31" s="156"/>
      <c r="IU31" s="156"/>
      <c r="IV31" s="156"/>
    </row>
    <row r="32" spans="1:256" s="155" customFormat="1" ht="12.75">
      <c r="A32" s="74" t="s">
        <v>141</v>
      </c>
      <c r="B32" s="75"/>
      <c r="C32" s="76" t="e">
        <f>'Berechnungen Personal'!I30</f>
        <v>#DIV/0!</v>
      </c>
      <c r="D32" s="155" t="e">
        <f>IF(C32&lt;15%,"manca volume d'impiego","")</f>
        <v>#DIV/0!</v>
      </c>
      <c r="G32" s="264" t="e">
        <f>IF(C32&lt;15%,-'Berechnungen Personal'!C34,"")</f>
        <v>#DIV/0!</v>
      </c>
      <c r="H32" s="157"/>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c r="FW32" s="156"/>
      <c r="FX32" s="156"/>
      <c r="FY32" s="156"/>
      <c r="FZ32" s="156"/>
      <c r="GA32" s="156"/>
      <c r="GB32" s="156"/>
      <c r="GC32" s="156"/>
      <c r="GD32" s="156"/>
      <c r="GE32" s="156"/>
      <c r="GF32" s="156"/>
      <c r="GG32" s="156"/>
      <c r="GH32" s="156"/>
      <c r="GI32" s="156"/>
      <c r="GJ32" s="156"/>
      <c r="GK32" s="156"/>
      <c r="GL32" s="156"/>
      <c r="GM32" s="156"/>
      <c r="GN32" s="156"/>
      <c r="GO32" s="156"/>
      <c r="GP32" s="156"/>
      <c r="GQ32" s="156"/>
      <c r="GR32" s="156"/>
      <c r="GS32" s="156"/>
      <c r="GT32" s="156"/>
      <c r="GU32" s="156"/>
      <c r="GV32" s="156"/>
      <c r="GW32" s="156"/>
      <c r="GX32" s="156"/>
      <c r="GY32" s="156"/>
      <c r="GZ32" s="156"/>
      <c r="HA32" s="156"/>
      <c r="HB32" s="156"/>
      <c r="HC32" s="156"/>
      <c r="HD32" s="156"/>
      <c r="HE32" s="156"/>
      <c r="HF32" s="156"/>
      <c r="HG32" s="156"/>
      <c r="HH32" s="156"/>
      <c r="HI32" s="156"/>
      <c r="HJ32" s="156"/>
      <c r="HK32" s="156"/>
      <c r="HL32" s="156"/>
      <c r="HM32" s="156"/>
      <c r="HN32" s="156"/>
      <c r="HO32" s="156"/>
      <c r="HP32" s="156"/>
      <c r="HQ32" s="156"/>
      <c r="HR32" s="156"/>
      <c r="HS32" s="156"/>
      <c r="HT32" s="156"/>
      <c r="HU32" s="156"/>
      <c r="HV32" s="156"/>
      <c r="HW32" s="156"/>
      <c r="HX32" s="156"/>
      <c r="HY32" s="156"/>
      <c r="HZ32" s="156"/>
      <c r="IA32" s="156"/>
      <c r="IB32" s="156"/>
      <c r="IC32" s="156"/>
      <c r="ID32" s="156"/>
      <c r="IE32" s="156"/>
      <c r="IF32" s="156"/>
      <c r="IG32" s="156"/>
      <c r="IH32" s="156"/>
      <c r="II32" s="156"/>
      <c r="IJ32" s="156"/>
      <c r="IK32" s="156"/>
      <c r="IL32" s="156"/>
      <c r="IM32" s="156"/>
      <c r="IN32" s="156"/>
      <c r="IO32" s="156"/>
      <c r="IP32" s="156"/>
      <c r="IQ32" s="156"/>
      <c r="IR32" s="156"/>
      <c r="IS32" s="156"/>
      <c r="IT32" s="156"/>
      <c r="IU32" s="156"/>
      <c r="IV32" s="156"/>
    </row>
    <row r="33" spans="1:256" s="155" customFormat="1" ht="12.75">
      <c r="A33" s="375" t="str">
        <f>IF('Organico attuale'!F46-510%&lt;0,"  Non viene raggiunto minimo di impieghi pari al 510%! Manca la percentuale seguente:","")</f>
        <v xml:space="preserve">  Non viene raggiunto minimo di impieghi pari al 510%! Manca la percentuale seguente:</v>
      </c>
      <c r="B33" s="376"/>
      <c r="C33" s="114">
        <f>IF('Organico attuale'!F46-510%&lt;0,-('Organico attuale'!F46-510%),"")</f>
        <v>5.0999999999999996</v>
      </c>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6"/>
      <c r="GA33" s="156"/>
      <c r="GB33" s="156"/>
      <c r="GC33" s="156"/>
      <c r="GD33" s="156"/>
      <c r="GE33" s="156"/>
      <c r="GF33" s="156"/>
      <c r="GG33" s="156"/>
      <c r="GH33" s="156"/>
      <c r="GI33" s="156"/>
      <c r="GJ33" s="156"/>
      <c r="GK33" s="156"/>
      <c r="GL33" s="156"/>
      <c r="GM33" s="156"/>
      <c r="GN33" s="156"/>
      <c r="GO33" s="156"/>
      <c r="GP33" s="156"/>
      <c r="GQ33" s="156"/>
      <c r="GR33" s="156"/>
      <c r="GS33" s="156"/>
      <c r="GT33" s="156"/>
      <c r="GU33" s="156"/>
      <c r="GV33" s="156"/>
      <c r="GW33" s="156"/>
      <c r="GX33" s="156"/>
      <c r="GY33" s="156"/>
      <c r="GZ33" s="156"/>
      <c r="HA33" s="156"/>
      <c r="HB33" s="156"/>
      <c r="HC33" s="156"/>
      <c r="HD33" s="156"/>
      <c r="HE33" s="156"/>
      <c r="HF33" s="156"/>
      <c r="HG33" s="156"/>
      <c r="HH33" s="156"/>
      <c r="HI33" s="156"/>
      <c r="HJ33" s="156"/>
      <c r="HK33" s="156"/>
      <c r="HL33" s="156"/>
      <c r="HM33" s="156"/>
      <c r="HN33" s="156"/>
      <c r="HO33" s="156"/>
      <c r="HP33" s="156"/>
      <c r="HQ33" s="156"/>
      <c r="HR33" s="156"/>
      <c r="HS33" s="156"/>
      <c r="HT33" s="156"/>
      <c r="HU33" s="156"/>
      <c r="HV33" s="156"/>
      <c r="HW33" s="156"/>
      <c r="HX33" s="156"/>
      <c r="HY33" s="156"/>
      <c r="HZ33" s="156"/>
      <c r="IA33" s="156"/>
      <c r="IB33" s="156"/>
      <c r="IC33" s="156"/>
      <c r="ID33" s="156"/>
      <c r="IE33" s="156"/>
      <c r="IF33" s="156"/>
      <c r="IG33" s="156"/>
      <c r="IH33" s="156"/>
      <c r="II33" s="156"/>
      <c r="IJ33" s="156"/>
      <c r="IK33" s="156"/>
      <c r="IL33" s="156"/>
      <c r="IM33" s="156"/>
      <c r="IN33" s="156"/>
      <c r="IO33" s="156"/>
      <c r="IP33" s="156"/>
      <c r="IQ33" s="156"/>
      <c r="IR33" s="156"/>
      <c r="IS33" s="156"/>
      <c r="IT33" s="156"/>
      <c r="IU33" s="156"/>
      <c r="IV33" s="156"/>
    </row>
    <row r="34" spans="1:256" s="155" customFormat="1" ht="12.75">
      <c r="A34" s="365" t="str">
        <f>'Calcolo organico quadro'!A51:B51</f>
        <v xml:space="preserve"> </v>
      </c>
      <c r="B34" s="366"/>
      <c r="C34" s="115" t="str">
        <f>'Calcolo organico quadro'!C51</f>
        <v xml:space="preserve"> </v>
      </c>
      <c r="G34" s="26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6"/>
      <c r="GL34" s="156"/>
      <c r="GM34" s="156"/>
      <c r="GN34" s="156"/>
      <c r="GO34" s="156"/>
      <c r="GP34" s="156"/>
      <c r="GQ34" s="156"/>
      <c r="GR34" s="156"/>
      <c r="GS34" s="156"/>
      <c r="GT34" s="156"/>
      <c r="GU34" s="156"/>
      <c r="GV34" s="156"/>
      <c r="GW34" s="156"/>
      <c r="GX34" s="156"/>
      <c r="GY34" s="156"/>
      <c r="GZ34" s="156"/>
      <c r="HA34" s="156"/>
      <c r="HB34" s="156"/>
      <c r="HC34" s="156"/>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c r="IG34" s="156"/>
      <c r="IH34" s="156"/>
      <c r="II34" s="156"/>
      <c r="IJ34" s="156"/>
      <c r="IK34" s="156"/>
      <c r="IL34" s="156"/>
      <c r="IM34" s="156"/>
      <c r="IN34" s="156"/>
      <c r="IO34" s="156"/>
      <c r="IP34" s="156"/>
      <c r="IQ34" s="156"/>
      <c r="IR34" s="156"/>
      <c r="IS34" s="156"/>
      <c r="IT34" s="156"/>
      <c r="IU34" s="156"/>
      <c r="IV34" s="156"/>
    </row>
    <row r="35" spans="1:256" s="155" customFormat="1" ht="12.75">
      <c r="C35" s="266"/>
      <c r="F35" s="265"/>
      <c r="G35" s="265"/>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6"/>
      <c r="GA35" s="156"/>
      <c r="GB35" s="156"/>
      <c r="GC35" s="156"/>
      <c r="GD35" s="156"/>
      <c r="GE35" s="156"/>
      <c r="GF35" s="156"/>
      <c r="GG35" s="156"/>
      <c r="GH35" s="156"/>
      <c r="GI35" s="156"/>
      <c r="GJ35" s="156"/>
      <c r="GK35" s="156"/>
      <c r="GL35" s="156"/>
      <c r="GM35" s="156"/>
      <c r="GN35" s="156"/>
      <c r="GO35" s="156"/>
      <c r="GP35" s="156"/>
      <c r="GQ35" s="156"/>
      <c r="GR35" s="156"/>
      <c r="GS35" s="156"/>
      <c r="GT35" s="156"/>
      <c r="GU35" s="156"/>
      <c r="GV35" s="156"/>
      <c r="GW35" s="156"/>
      <c r="GX35" s="156"/>
      <c r="GY35" s="156"/>
      <c r="GZ35" s="156"/>
      <c r="HA35" s="156"/>
      <c r="HB35" s="156"/>
      <c r="HC35" s="156"/>
      <c r="HD35" s="156"/>
      <c r="HE35" s="156"/>
      <c r="HF35" s="156"/>
      <c r="HG35" s="156"/>
      <c r="HH35" s="156"/>
      <c r="HI35" s="156"/>
      <c r="HJ35" s="156"/>
      <c r="HK35" s="156"/>
      <c r="HL35" s="156"/>
      <c r="HM35" s="156"/>
      <c r="HN35" s="156"/>
      <c r="HO35" s="156"/>
      <c r="HP35" s="156"/>
      <c r="HQ35" s="156"/>
      <c r="HR35" s="156"/>
      <c r="HS35" s="156"/>
      <c r="HT35" s="156"/>
      <c r="HU35" s="156"/>
      <c r="HV35" s="156"/>
      <c r="HW35" s="156"/>
      <c r="HX35" s="156"/>
      <c r="HY35" s="156"/>
      <c r="HZ35" s="156"/>
      <c r="IA35" s="156"/>
      <c r="IB35" s="156"/>
      <c r="IC35" s="156"/>
      <c r="ID35" s="156"/>
      <c r="IE35" s="156"/>
      <c r="IF35" s="156"/>
      <c r="IG35" s="156"/>
      <c r="IH35" s="156"/>
      <c r="II35" s="156"/>
      <c r="IJ35" s="156"/>
      <c r="IK35" s="156"/>
      <c r="IL35" s="156"/>
      <c r="IM35" s="156"/>
      <c r="IN35" s="156"/>
      <c r="IO35" s="156"/>
      <c r="IP35" s="156"/>
      <c r="IQ35" s="156"/>
      <c r="IR35" s="156"/>
      <c r="IS35" s="156"/>
      <c r="IT35" s="156"/>
      <c r="IU35" s="156"/>
      <c r="IV35" s="156"/>
    </row>
    <row r="36" spans="1:256" s="155" customFormat="1" ht="12.75">
      <c r="C36" s="267"/>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6"/>
      <c r="GL36" s="156"/>
      <c r="GM36" s="156"/>
      <c r="GN36" s="156"/>
      <c r="GO36" s="156"/>
      <c r="GP36" s="156"/>
      <c r="GQ36" s="156"/>
      <c r="GR36" s="156"/>
      <c r="GS36" s="156"/>
      <c r="GT36" s="156"/>
      <c r="GU36" s="156"/>
      <c r="GV36" s="156"/>
      <c r="GW36" s="156"/>
      <c r="GX36" s="156"/>
      <c r="GY36" s="156"/>
      <c r="GZ36" s="156"/>
      <c r="HA36" s="156"/>
      <c r="HB36" s="156"/>
      <c r="HC36" s="156"/>
      <c r="HD36" s="156"/>
      <c r="HE36" s="156"/>
      <c r="HF36" s="156"/>
      <c r="HG36" s="156"/>
      <c r="HH36" s="156"/>
      <c r="HI36" s="156"/>
      <c r="HJ36" s="156"/>
      <c r="HK36" s="156"/>
      <c r="HL36" s="156"/>
      <c r="HM36" s="156"/>
      <c r="HN36" s="156"/>
      <c r="HO36" s="156"/>
      <c r="HP36" s="156"/>
      <c r="HQ36" s="156"/>
      <c r="HR36" s="156"/>
      <c r="HS36" s="156"/>
      <c r="HT36" s="156"/>
      <c r="HU36" s="156"/>
      <c r="HV36" s="156"/>
      <c r="HW36" s="156"/>
      <c r="HX36" s="156"/>
      <c r="HY36" s="156"/>
      <c r="HZ36" s="156"/>
      <c r="IA36" s="156"/>
      <c r="IB36" s="156"/>
      <c r="IC36" s="156"/>
      <c r="ID36" s="156"/>
      <c r="IE36" s="156"/>
      <c r="IF36" s="156"/>
      <c r="IG36" s="156"/>
      <c r="IH36" s="156"/>
      <c r="II36" s="156"/>
      <c r="IJ36" s="156"/>
      <c r="IK36" s="156"/>
      <c r="IL36" s="156"/>
      <c r="IM36" s="156"/>
      <c r="IN36" s="156"/>
      <c r="IO36" s="156"/>
      <c r="IP36" s="156"/>
      <c r="IQ36" s="156"/>
      <c r="IR36" s="156"/>
      <c r="IS36" s="156"/>
      <c r="IT36" s="156"/>
      <c r="IU36" s="156"/>
      <c r="IV36" s="156"/>
    </row>
    <row r="37" spans="1:256" s="155" customFormat="1" ht="12.75">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6"/>
      <c r="FG37" s="156"/>
      <c r="FH37" s="156"/>
      <c r="FI37" s="156"/>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c r="GH37" s="156"/>
      <c r="GI37" s="156"/>
      <c r="GJ37" s="156"/>
      <c r="GK37" s="156"/>
      <c r="GL37" s="156"/>
      <c r="GM37" s="156"/>
      <c r="GN37" s="156"/>
      <c r="GO37" s="156"/>
      <c r="GP37" s="156"/>
      <c r="GQ37" s="156"/>
      <c r="GR37" s="156"/>
      <c r="GS37" s="156"/>
      <c r="GT37" s="156"/>
      <c r="GU37" s="156"/>
      <c r="GV37" s="156"/>
      <c r="GW37" s="156"/>
      <c r="GX37" s="156"/>
      <c r="GY37" s="156"/>
      <c r="GZ37" s="156"/>
      <c r="HA37" s="156"/>
      <c r="HB37" s="156"/>
      <c r="HC37" s="156"/>
      <c r="HD37" s="156"/>
      <c r="HE37" s="156"/>
      <c r="HF37" s="156"/>
      <c r="HG37" s="156"/>
      <c r="HH37" s="156"/>
      <c r="HI37" s="156"/>
      <c r="HJ37" s="156"/>
      <c r="HK37" s="156"/>
      <c r="HL37" s="156"/>
      <c r="HM37" s="156"/>
      <c r="HN37" s="156"/>
      <c r="HO37" s="156"/>
      <c r="HP37" s="156"/>
      <c r="HQ37" s="156"/>
      <c r="HR37" s="156"/>
      <c r="HS37" s="156"/>
      <c r="HT37" s="156"/>
      <c r="HU37" s="156"/>
      <c r="HV37" s="156"/>
      <c r="HW37" s="156"/>
      <c r="HX37" s="156"/>
      <c r="HY37" s="156"/>
      <c r="HZ37" s="156"/>
      <c r="IA37" s="156"/>
      <c r="IB37" s="156"/>
      <c r="IC37" s="156"/>
      <c r="ID37" s="156"/>
      <c r="IE37" s="156"/>
      <c r="IF37" s="156"/>
      <c r="IG37" s="156"/>
      <c r="IH37" s="156"/>
      <c r="II37" s="156"/>
      <c r="IJ37" s="156"/>
      <c r="IK37" s="156"/>
      <c r="IL37" s="156"/>
      <c r="IM37" s="156"/>
      <c r="IN37" s="156"/>
      <c r="IO37" s="156"/>
      <c r="IP37" s="156"/>
      <c r="IQ37" s="156"/>
      <c r="IR37" s="156"/>
      <c r="IS37" s="156"/>
      <c r="IT37" s="156"/>
      <c r="IU37" s="156"/>
      <c r="IV37" s="156"/>
    </row>
    <row r="38" spans="1:256" s="155" customFormat="1">
      <c r="F38" s="268"/>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c r="FG38" s="156"/>
      <c r="FH38" s="156"/>
      <c r="FI38" s="156"/>
      <c r="FJ38" s="156"/>
      <c r="FK38" s="156"/>
      <c r="FL38" s="156"/>
      <c r="FM38" s="156"/>
      <c r="FN38" s="156"/>
      <c r="FO38" s="156"/>
      <c r="FP38" s="156"/>
      <c r="FQ38" s="156"/>
      <c r="FR38" s="156"/>
      <c r="FS38" s="156"/>
      <c r="FT38" s="156"/>
      <c r="FU38" s="156"/>
      <c r="FV38" s="156"/>
      <c r="FW38" s="156"/>
      <c r="FX38" s="156"/>
      <c r="FY38" s="156"/>
      <c r="FZ38" s="156"/>
      <c r="GA38" s="156"/>
      <c r="GB38" s="156"/>
      <c r="GC38" s="156"/>
      <c r="GD38" s="156"/>
      <c r="GE38" s="156"/>
      <c r="GF38" s="156"/>
      <c r="GG38" s="156"/>
      <c r="GH38" s="156"/>
      <c r="GI38" s="156"/>
      <c r="GJ38" s="156"/>
      <c r="GK38" s="156"/>
      <c r="GL38" s="156"/>
      <c r="GM38" s="156"/>
      <c r="GN38" s="156"/>
      <c r="GO38" s="156"/>
      <c r="GP38" s="156"/>
      <c r="GQ38" s="156"/>
      <c r="GR38" s="156"/>
      <c r="GS38" s="156"/>
      <c r="GT38" s="156"/>
      <c r="GU38" s="156"/>
      <c r="GV38" s="156"/>
      <c r="GW38" s="156"/>
      <c r="GX38" s="156"/>
      <c r="GY38" s="156"/>
      <c r="GZ38" s="156"/>
      <c r="HA38" s="156"/>
      <c r="HB38" s="156"/>
      <c r="HC38" s="156"/>
      <c r="HD38" s="156"/>
      <c r="HE38" s="156"/>
      <c r="HF38" s="156"/>
      <c r="HG38" s="156"/>
      <c r="HH38" s="156"/>
      <c r="HI38" s="156"/>
      <c r="HJ38" s="156"/>
      <c r="HK38" s="156"/>
      <c r="HL38" s="156"/>
      <c r="HM38" s="156"/>
      <c r="HN38" s="156"/>
      <c r="HO38" s="156"/>
      <c r="HP38" s="156"/>
      <c r="HQ38" s="156"/>
      <c r="HR38" s="156"/>
      <c r="HS38" s="156"/>
      <c r="HT38" s="156"/>
      <c r="HU38" s="156"/>
      <c r="HV38" s="156"/>
      <c r="HW38" s="156"/>
      <c r="HX38" s="156"/>
      <c r="HY38" s="156"/>
      <c r="HZ38" s="156"/>
      <c r="IA38" s="156"/>
      <c r="IB38" s="156"/>
      <c r="IC38" s="156"/>
      <c r="ID38" s="156"/>
      <c r="IE38" s="156"/>
      <c r="IF38" s="156"/>
      <c r="IG38" s="156"/>
      <c r="IH38" s="156"/>
      <c r="II38" s="156"/>
      <c r="IJ38" s="156"/>
      <c r="IK38" s="156"/>
      <c r="IL38" s="156"/>
      <c r="IM38" s="156"/>
      <c r="IN38" s="156"/>
      <c r="IO38" s="156"/>
      <c r="IP38" s="156"/>
      <c r="IQ38" s="156"/>
      <c r="IR38" s="156"/>
      <c r="IS38" s="156"/>
      <c r="IT38" s="156"/>
      <c r="IU38" s="156"/>
      <c r="IV38" s="156"/>
    </row>
    <row r="39" spans="1:256" s="155" customFormat="1" ht="12.75">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56"/>
      <c r="DK39" s="156"/>
      <c r="DL39" s="156"/>
      <c r="DM39" s="156"/>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c r="FG39" s="156"/>
      <c r="FH39" s="156"/>
      <c r="FI39" s="156"/>
      <c r="FJ39" s="156"/>
      <c r="FK39" s="156"/>
      <c r="FL39" s="156"/>
      <c r="FM39" s="156"/>
      <c r="FN39" s="156"/>
      <c r="FO39" s="156"/>
      <c r="FP39" s="156"/>
      <c r="FQ39" s="156"/>
      <c r="FR39" s="156"/>
      <c r="FS39" s="156"/>
      <c r="FT39" s="156"/>
      <c r="FU39" s="156"/>
      <c r="FV39" s="156"/>
      <c r="FW39" s="156"/>
      <c r="FX39" s="156"/>
      <c r="FY39" s="156"/>
      <c r="FZ39" s="156"/>
      <c r="GA39" s="156"/>
      <c r="GB39" s="156"/>
      <c r="GC39" s="156"/>
      <c r="GD39" s="156"/>
      <c r="GE39" s="156"/>
      <c r="GF39" s="156"/>
      <c r="GG39" s="156"/>
      <c r="GH39" s="156"/>
      <c r="GI39" s="156"/>
      <c r="GJ39" s="156"/>
      <c r="GK39" s="156"/>
      <c r="GL39" s="156"/>
      <c r="GM39" s="156"/>
      <c r="GN39" s="156"/>
      <c r="GO39" s="156"/>
      <c r="GP39" s="156"/>
      <c r="GQ39" s="156"/>
      <c r="GR39" s="156"/>
      <c r="GS39" s="156"/>
      <c r="GT39" s="156"/>
      <c r="GU39" s="156"/>
      <c r="GV39" s="156"/>
      <c r="GW39" s="156"/>
      <c r="GX39" s="156"/>
      <c r="GY39" s="156"/>
      <c r="GZ39" s="156"/>
      <c r="HA39" s="156"/>
      <c r="HB39" s="156"/>
      <c r="HC39" s="156"/>
      <c r="HD39" s="156"/>
      <c r="HE39" s="156"/>
      <c r="HF39" s="156"/>
      <c r="HG39" s="156"/>
      <c r="HH39" s="156"/>
      <c r="HI39" s="156"/>
      <c r="HJ39" s="156"/>
      <c r="HK39" s="156"/>
      <c r="HL39" s="156"/>
      <c r="HM39" s="156"/>
      <c r="HN39" s="156"/>
      <c r="HO39" s="156"/>
      <c r="HP39" s="156"/>
      <c r="HQ39" s="156"/>
      <c r="HR39" s="156"/>
      <c r="HS39" s="156"/>
      <c r="HT39" s="156"/>
      <c r="HU39" s="156"/>
      <c r="HV39" s="156"/>
      <c r="HW39" s="156"/>
      <c r="HX39" s="156"/>
      <c r="HY39" s="156"/>
      <c r="HZ39" s="156"/>
      <c r="IA39" s="156"/>
      <c r="IB39" s="156"/>
      <c r="IC39" s="156"/>
      <c r="ID39" s="156"/>
      <c r="IE39" s="156"/>
      <c r="IF39" s="156"/>
      <c r="IG39" s="156"/>
      <c r="IH39" s="156"/>
      <c r="II39" s="156"/>
      <c r="IJ39" s="156"/>
      <c r="IK39" s="156"/>
      <c r="IL39" s="156"/>
      <c r="IM39" s="156"/>
      <c r="IN39" s="156"/>
      <c r="IO39" s="156"/>
      <c r="IP39" s="156"/>
      <c r="IQ39" s="156"/>
      <c r="IR39" s="156"/>
      <c r="IS39" s="156"/>
      <c r="IT39" s="156"/>
      <c r="IU39" s="156"/>
      <c r="IV39" s="156"/>
    </row>
    <row r="40" spans="1:256" s="155" customFormat="1" ht="12.75">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56"/>
      <c r="DK40" s="156"/>
      <c r="DL40" s="156"/>
      <c r="DM40" s="156"/>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c r="FG40" s="156"/>
      <c r="FH40" s="156"/>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c r="GH40" s="156"/>
      <c r="GI40" s="156"/>
      <c r="GJ40" s="156"/>
      <c r="GK40" s="156"/>
      <c r="GL40" s="156"/>
      <c r="GM40" s="156"/>
      <c r="GN40" s="156"/>
      <c r="GO40" s="156"/>
      <c r="GP40" s="156"/>
      <c r="GQ40" s="156"/>
      <c r="GR40" s="156"/>
      <c r="GS40" s="156"/>
      <c r="GT40" s="156"/>
      <c r="GU40" s="156"/>
      <c r="GV40" s="156"/>
      <c r="GW40" s="156"/>
      <c r="GX40" s="156"/>
      <c r="GY40" s="156"/>
      <c r="GZ40" s="156"/>
      <c r="HA40" s="156"/>
      <c r="HB40" s="156"/>
      <c r="HC40" s="156"/>
      <c r="HD40" s="156"/>
      <c r="HE40" s="156"/>
      <c r="HF40" s="156"/>
      <c r="HG40" s="156"/>
      <c r="HH40" s="156"/>
      <c r="HI40" s="156"/>
      <c r="HJ40" s="156"/>
      <c r="HK40" s="156"/>
      <c r="HL40" s="156"/>
      <c r="HM40" s="156"/>
      <c r="HN40" s="156"/>
      <c r="HO40" s="156"/>
      <c r="HP40" s="156"/>
      <c r="HQ40" s="156"/>
      <c r="HR40" s="156"/>
      <c r="HS40" s="156"/>
      <c r="HT40" s="156"/>
      <c r="HU40" s="156"/>
      <c r="HV40" s="156"/>
      <c r="HW40" s="156"/>
      <c r="HX40" s="156"/>
      <c r="HY40" s="156"/>
      <c r="HZ40" s="156"/>
      <c r="IA40" s="156"/>
      <c r="IB40" s="156"/>
      <c r="IC40" s="156"/>
      <c r="ID40" s="156"/>
      <c r="IE40" s="156"/>
      <c r="IF40" s="156"/>
      <c r="IG40" s="156"/>
      <c r="IH40" s="156"/>
      <c r="II40" s="156"/>
      <c r="IJ40" s="156"/>
      <c r="IK40" s="156"/>
      <c r="IL40" s="156"/>
      <c r="IM40" s="156"/>
      <c r="IN40" s="156"/>
      <c r="IO40" s="156"/>
      <c r="IP40" s="156"/>
      <c r="IQ40" s="156"/>
      <c r="IR40" s="156"/>
      <c r="IS40" s="156"/>
      <c r="IT40" s="156"/>
      <c r="IU40" s="156"/>
      <c r="IV40" s="156"/>
    </row>
    <row r="41" spans="1:256" s="155" customFormat="1" ht="12.75">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156"/>
      <c r="IA41" s="156"/>
      <c r="IB41" s="156"/>
      <c r="IC41" s="156"/>
      <c r="ID41" s="156"/>
      <c r="IE41" s="156"/>
      <c r="IF41" s="156"/>
      <c r="IG41" s="156"/>
      <c r="IH41" s="156"/>
      <c r="II41" s="156"/>
      <c r="IJ41" s="156"/>
      <c r="IK41" s="156"/>
      <c r="IL41" s="156"/>
      <c r="IM41" s="156"/>
      <c r="IN41" s="156"/>
      <c r="IO41" s="156"/>
      <c r="IP41" s="156"/>
      <c r="IQ41" s="156"/>
      <c r="IR41" s="156"/>
      <c r="IS41" s="156"/>
      <c r="IT41" s="156"/>
      <c r="IU41" s="156"/>
      <c r="IV41" s="156"/>
    </row>
    <row r="42" spans="1:256" s="155" customFormat="1" ht="12.75">
      <c r="C42" s="157"/>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6"/>
      <c r="GL42" s="156"/>
      <c r="GM42" s="156"/>
      <c r="GN42" s="156"/>
      <c r="GO42" s="156"/>
      <c r="GP42" s="156"/>
      <c r="GQ42" s="156"/>
      <c r="GR42" s="156"/>
      <c r="GS42" s="156"/>
      <c r="GT42" s="156"/>
      <c r="GU42" s="156"/>
      <c r="GV42" s="156"/>
      <c r="GW42" s="156"/>
      <c r="GX42" s="156"/>
      <c r="GY42" s="156"/>
      <c r="GZ42" s="156"/>
      <c r="HA42" s="156"/>
      <c r="HB42" s="156"/>
      <c r="HC42" s="156"/>
      <c r="HD42" s="156"/>
      <c r="HE42" s="156"/>
      <c r="HF42" s="156"/>
      <c r="HG42" s="156"/>
      <c r="HH42" s="156"/>
      <c r="HI42" s="156"/>
      <c r="HJ42" s="156"/>
      <c r="HK42" s="156"/>
      <c r="HL42" s="156"/>
      <c r="HM42" s="156"/>
      <c r="HN42" s="156"/>
      <c r="HO42" s="156"/>
      <c r="HP42" s="156"/>
      <c r="HQ42" s="156"/>
      <c r="HR42" s="156"/>
      <c r="HS42" s="156"/>
      <c r="HT42" s="156"/>
      <c r="HU42" s="156"/>
      <c r="HV42" s="156"/>
      <c r="HW42" s="156"/>
      <c r="HX42" s="156"/>
      <c r="HY42" s="156"/>
      <c r="HZ42" s="156"/>
      <c r="IA42" s="156"/>
      <c r="IB42" s="156"/>
      <c r="IC42" s="156"/>
      <c r="ID42" s="156"/>
      <c r="IE42" s="156"/>
      <c r="IF42" s="156"/>
      <c r="IG42" s="156"/>
      <c r="IH42" s="156"/>
      <c r="II42" s="156"/>
      <c r="IJ42" s="156"/>
      <c r="IK42" s="156"/>
      <c r="IL42" s="156"/>
      <c r="IM42" s="156"/>
      <c r="IN42" s="156"/>
      <c r="IO42" s="156"/>
      <c r="IP42" s="156"/>
      <c r="IQ42" s="156"/>
      <c r="IR42" s="156"/>
      <c r="IS42" s="156"/>
      <c r="IT42" s="156"/>
      <c r="IU42" s="156"/>
      <c r="IV42" s="156"/>
    </row>
    <row r="43" spans="1:256" s="155" customFormat="1" ht="12.75">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c r="GH43" s="156"/>
      <c r="GI43" s="156"/>
      <c r="GJ43" s="156"/>
      <c r="GK43" s="156"/>
      <c r="GL43" s="156"/>
      <c r="GM43" s="156"/>
      <c r="GN43" s="156"/>
      <c r="GO43" s="156"/>
      <c r="GP43" s="156"/>
      <c r="GQ43" s="156"/>
      <c r="GR43" s="156"/>
      <c r="GS43" s="156"/>
      <c r="GT43" s="156"/>
      <c r="GU43" s="156"/>
      <c r="GV43" s="156"/>
      <c r="GW43" s="156"/>
      <c r="GX43" s="156"/>
      <c r="GY43" s="156"/>
      <c r="GZ43" s="156"/>
      <c r="HA43" s="156"/>
      <c r="HB43" s="156"/>
      <c r="HC43" s="156"/>
      <c r="HD43" s="156"/>
      <c r="HE43" s="156"/>
      <c r="HF43" s="156"/>
      <c r="HG43" s="156"/>
      <c r="HH43" s="156"/>
      <c r="HI43" s="156"/>
      <c r="HJ43" s="156"/>
      <c r="HK43" s="156"/>
      <c r="HL43" s="156"/>
      <c r="HM43" s="156"/>
      <c r="HN43" s="156"/>
      <c r="HO43" s="156"/>
      <c r="HP43" s="156"/>
      <c r="HQ43" s="156"/>
      <c r="HR43" s="156"/>
      <c r="HS43" s="156"/>
      <c r="HT43" s="156"/>
      <c r="HU43" s="156"/>
      <c r="HV43" s="156"/>
      <c r="HW43" s="156"/>
      <c r="HX43" s="156"/>
      <c r="HY43" s="156"/>
      <c r="HZ43" s="156"/>
      <c r="IA43" s="156"/>
      <c r="IB43" s="156"/>
      <c r="IC43" s="156"/>
      <c r="ID43" s="156"/>
      <c r="IE43" s="156"/>
      <c r="IF43" s="156"/>
      <c r="IG43" s="156"/>
      <c r="IH43" s="156"/>
      <c r="II43" s="156"/>
      <c r="IJ43" s="156"/>
      <c r="IK43" s="156"/>
      <c r="IL43" s="156"/>
      <c r="IM43" s="156"/>
      <c r="IN43" s="156"/>
      <c r="IO43" s="156"/>
      <c r="IP43" s="156"/>
      <c r="IQ43" s="156"/>
      <c r="IR43" s="156"/>
      <c r="IS43" s="156"/>
      <c r="IT43" s="156"/>
      <c r="IU43" s="156"/>
      <c r="IV43" s="156"/>
    </row>
    <row r="44" spans="1:256" s="155" customFormat="1" ht="12.75">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6"/>
      <c r="DU44" s="156"/>
      <c r="DV44" s="156"/>
      <c r="DW44" s="156"/>
      <c r="DX44" s="156"/>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c r="FG44" s="156"/>
      <c r="FH44" s="156"/>
      <c r="FI44" s="156"/>
      <c r="FJ44" s="156"/>
      <c r="FK44" s="156"/>
      <c r="FL44" s="156"/>
      <c r="FM44" s="156"/>
      <c r="FN44" s="156"/>
      <c r="FO44" s="156"/>
      <c r="FP44" s="156"/>
      <c r="FQ44" s="156"/>
      <c r="FR44" s="156"/>
      <c r="FS44" s="156"/>
      <c r="FT44" s="156"/>
      <c r="FU44" s="156"/>
      <c r="FV44" s="156"/>
      <c r="FW44" s="156"/>
      <c r="FX44" s="156"/>
      <c r="FY44" s="156"/>
      <c r="FZ44" s="156"/>
      <c r="GA44" s="156"/>
      <c r="GB44" s="156"/>
      <c r="GC44" s="156"/>
      <c r="GD44" s="156"/>
      <c r="GE44" s="156"/>
      <c r="GF44" s="156"/>
      <c r="GG44" s="156"/>
      <c r="GH44" s="156"/>
      <c r="GI44" s="156"/>
      <c r="GJ44" s="156"/>
      <c r="GK44" s="156"/>
      <c r="GL44" s="156"/>
      <c r="GM44" s="156"/>
      <c r="GN44" s="156"/>
      <c r="GO44" s="156"/>
      <c r="GP44" s="156"/>
      <c r="GQ44" s="156"/>
      <c r="GR44" s="156"/>
      <c r="GS44" s="156"/>
      <c r="GT44" s="156"/>
      <c r="GU44" s="156"/>
      <c r="GV44" s="156"/>
      <c r="GW44" s="156"/>
      <c r="GX44" s="156"/>
      <c r="GY44" s="156"/>
      <c r="GZ44" s="156"/>
      <c r="HA44" s="156"/>
      <c r="HB44" s="156"/>
      <c r="HC44" s="156"/>
      <c r="HD44" s="156"/>
      <c r="HE44" s="156"/>
      <c r="HF44" s="156"/>
      <c r="HG44" s="156"/>
      <c r="HH44" s="156"/>
      <c r="HI44" s="156"/>
      <c r="HJ44" s="156"/>
      <c r="HK44" s="156"/>
      <c r="HL44" s="156"/>
      <c r="HM44" s="156"/>
      <c r="HN44" s="156"/>
      <c r="HO44" s="156"/>
      <c r="HP44" s="156"/>
      <c r="HQ44" s="156"/>
      <c r="HR44" s="156"/>
      <c r="HS44" s="156"/>
      <c r="HT44" s="156"/>
      <c r="HU44" s="156"/>
      <c r="HV44" s="156"/>
      <c r="HW44" s="156"/>
      <c r="HX44" s="156"/>
      <c r="HY44" s="156"/>
      <c r="HZ44" s="156"/>
      <c r="IA44" s="156"/>
      <c r="IB44" s="156"/>
      <c r="IC44" s="156"/>
      <c r="ID44" s="156"/>
      <c r="IE44" s="156"/>
      <c r="IF44" s="156"/>
      <c r="IG44" s="156"/>
      <c r="IH44" s="156"/>
      <c r="II44" s="156"/>
      <c r="IJ44" s="156"/>
      <c r="IK44" s="156"/>
      <c r="IL44" s="156"/>
      <c r="IM44" s="156"/>
      <c r="IN44" s="156"/>
      <c r="IO44" s="156"/>
      <c r="IP44" s="156"/>
      <c r="IQ44" s="156"/>
      <c r="IR44" s="156"/>
      <c r="IS44" s="156"/>
      <c r="IT44" s="156"/>
      <c r="IU44" s="156"/>
      <c r="IV44" s="156"/>
    </row>
    <row r="45" spans="1:256" s="155" customFormat="1" ht="12.75">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6"/>
      <c r="GL45" s="156"/>
      <c r="GM45" s="156"/>
      <c r="GN45" s="156"/>
      <c r="GO45" s="156"/>
      <c r="GP45" s="156"/>
      <c r="GQ45" s="156"/>
      <c r="GR45" s="156"/>
      <c r="GS45" s="156"/>
      <c r="GT45" s="156"/>
      <c r="GU45" s="156"/>
      <c r="GV45" s="156"/>
      <c r="GW45" s="156"/>
      <c r="GX45" s="156"/>
      <c r="GY45" s="156"/>
      <c r="GZ45" s="156"/>
      <c r="HA45" s="156"/>
      <c r="HB45" s="156"/>
      <c r="HC45" s="156"/>
      <c r="HD45" s="156"/>
      <c r="HE45" s="156"/>
      <c r="HF45" s="156"/>
      <c r="HG45" s="156"/>
      <c r="HH45" s="156"/>
      <c r="HI45" s="156"/>
      <c r="HJ45" s="156"/>
      <c r="HK45" s="156"/>
      <c r="HL45" s="156"/>
      <c r="HM45" s="156"/>
      <c r="HN45" s="156"/>
      <c r="HO45" s="156"/>
      <c r="HP45" s="156"/>
      <c r="HQ45" s="156"/>
      <c r="HR45" s="156"/>
      <c r="HS45" s="156"/>
      <c r="HT45" s="156"/>
      <c r="HU45" s="156"/>
      <c r="HV45" s="156"/>
      <c r="HW45" s="156"/>
      <c r="HX45" s="156"/>
      <c r="HY45" s="156"/>
      <c r="HZ45" s="156"/>
      <c r="IA45" s="156"/>
      <c r="IB45" s="156"/>
      <c r="IC45" s="156"/>
      <c r="ID45" s="156"/>
      <c r="IE45" s="156"/>
      <c r="IF45" s="156"/>
      <c r="IG45" s="156"/>
      <c r="IH45" s="156"/>
      <c r="II45" s="156"/>
      <c r="IJ45" s="156"/>
      <c r="IK45" s="156"/>
      <c r="IL45" s="156"/>
      <c r="IM45" s="156"/>
      <c r="IN45" s="156"/>
      <c r="IO45" s="156"/>
      <c r="IP45" s="156"/>
      <c r="IQ45" s="156"/>
      <c r="IR45" s="156"/>
      <c r="IS45" s="156"/>
      <c r="IT45" s="156"/>
      <c r="IU45" s="156"/>
      <c r="IV45" s="156"/>
    </row>
    <row r="46" spans="1:256" s="155" customFormat="1" ht="12.75">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c r="DN46" s="156"/>
      <c r="DO46" s="156"/>
      <c r="DP46" s="156"/>
      <c r="DQ46" s="156"/>
      <c r="DR46" s="156"/>
      <c r="DS46" s="156"/>
      <c r="DT46" s="156"/>
      <c r="DU46" s="156"/>
      <c r="DV46" s="156"/>
      <c r="DW46" s="156"/>
      <c r="DX46" s="156"/>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156"/>
      <c r="EV46" s="156"/>
      <c r="EW46" s="156"/>
      <c r="EX46" s="156"/>
      <c r="EY46" s="156"/>
      <c r="EZ46" s="156"/>
      <c r="FA46" s="156"/>
      <c r="FB46" s="156"/>
      <c r="FC46" s="156"/>
      <c r="FD46" s="156"/>
      <c r="FE46" s="156"/>
      <c r="FF46" s="156"/>
      <c r="FG46" s="156"/>
      <c r="FH46" s="156"/>
      <c r="FI46" s="156"/>
      <c r="FJ46" s="156"/>
      <c r="FK46" s="156"/>
      <c r="FL46" s="156"/>
      <c r="FM46" s="156"/>
      <c r="FN46" s="156"/>
      <c r="FO46" s="156"/>
      <c r="FP46" s="156"/>
      <c r="FQ46" s="156"/>
      <c r="FR46" s="156"/>
      <c r="FS46" s="156"/>
      <c r="FT46" s="156"/>
      <c r="FU46" s="156"/>
      <c r="FV46" s="156"/>
      <c r="FW46" s="156"/>
      <c r="FX46" s="156"/>
      <c r="FY46" s="156"/>
      <c r="FZ46" s="156"/>
      <c r="GA46" s="156"/>
      <c r="GB46" s="156"/>
      <c r="GC46" s="156"/>
      <c r="GD46" s="156"/>
      <c r="GE46" s="156"/>
      <c r="GF46" s="156"/>
      <c r="GG46" s="156"/>
      <c r="GH46" s="156"/>
      <c r="GI46" s="156"/>
      <c r="GJ46" s="156"/>
      <c r="GK46" s="156"/>
      <c r="GL46" s="156"/>
      <c r="GM46" s="156"/>
      <c r="GN46" s="156"/>
      <c r="GO46" s="156"/>
      <c r="GP46" s="156"/>
      <c r="GQ46" s="156"/>
      <c r="GR46" s="156"/>
      <c r="GS46" s="156"/>
      <c r="GT46" s="156"/>
      <c r="GU46" s="156"/>
      <c r="GV46" s="156"/>
      <c r="GW46" s="156"/>
      <c r="GX46" s="156"/>
      <c r="GY46" s="156"/>
      <c r="GZ46" s="156"/>
      <c r="HA46" s="156"/>
      <c r="HB46" s="156"/>
      <c r="HC46" s="156"/>
      <c r="HD46" s="156"/>
      <c r="HE46" s="156"/>
      <c r="HF46" s="156"/>
      <c r="HG46" s="156"/>
      <c r="HH46" s="156"/>
      <c r="HI46" s="156"/>
      <c r="HJ46" s="156"/>
      <c r="HK46" s="156"/>
      <c r="HL46" s="156"/>
      <c r="HM46" s="156"/>
      <c r="HN46" s="156"/>
      <c r="HO46" s="156"/>
      <c r="HP46" s="156"/>
      <c r="HQ46" s="156"/>
      <c r="HR46" s="156"/>
      <c r="HS46" s="156"/>
      <c r="HT46" s="156"/>
      <c r="HU46" s="156"/>
      <c r="HV46" s="156"/>
      <c r="HW46" s="156"/>
      <c r="HX46" s="156"/>
      <c r="HY46" s="156"/>
      <c r="HZ46" s="156"/>
      <c r="IA46" s="156"/>
      <c r="IB46" s="156"/>
      <c r="IC46" s="156"/>
      <c r="ID46" s="156"/>
      <c r="IE46" s="156"/>
      <c r="IF46" s="156"/>
      <c r="IG46" s="156"/>
      <c r="IH46" s="156"/>
      <c r="II46" s="156"/>
      <c r="IJ46" s="156"/>
      <c r="IK46" s="156"/>
      <c r="IL46" s="156"/>
      <c r="IM46" s="156"/>
      <c r="IN46" s="156"/>
      <c r="IO46" s="156"/>
      <c r="IP46" s="156"/>
      <c r="IQ46" s="156"/>
      <c r="IR46" s="156"/>
      <c r="IS46" s="156"/>
      <c r="IT46" s="156"/>
      <c r="IU46" s="156"/>
      <c r="IV46" s="156"/>
    </row>
    <row r="47" spans="1:256" s="155" customFormat="1" ht="12.75">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156"/>
      <c r="DY47" s="156"/>
      <c r="DZ47" s="156"/>
      <c r="EA47" s="156"/>
      <c r="EB47" s="156"/>
      <c r="EC47" s="156"/>
      <c r="ED47" s="156"/>
      <c r="EE47" s="156"/>
      <c r="EF47" s="156"/>
      <c r="EG47" s="156"/>
      <c r="EH47" s="156"/>
      <c r="EI47" s="156"/>
      <c r="EJ47" s="156"/>
      <c r="EK47" s="156"/>
      <c r="EL47" s="156"/>
      <c r="EM47" s="156"/>
      <c r="EN47" s="156"/>
      <c r="EO47" s="156"/>
      <c r="EP47" s="156"/>
      <c r="EQ47" s="156"/>
      <c r="ER47" s="156"/>
      <c r="ES47" s="156"/>
      <c r="ET47" s="156"/>
      <c r="EU47" s="156"/>
      <c r="EV47" s="156"/>
      <c r="EW47" s="156"/>
      <c r="EX47" s="156"/>
      <c r="EY47" s="156"/>
      <c r="EZ47" s="156"/>
      <c r="FA47" s="156"/>
      <c r="FB47" s="156"/>
      <c r="FC47" s="156"/>
      <c r="FD47" s="156"/>
      <c r="FE47" s="156"/>
      <c r="FF47" s="156"/>
      <c r="FG47" s="156"/>
      <c r="FH47" s="156"/>
      <c r="FI47" s="156"/>
      <c r="FJ47" s="156"/>
      <c r="FK47" s="156"/>
      <c r="FL47" s="156"/>
      <c r="FM47" s="156"/>
      <c r="FN47" s="156"/>
      <c r="FO47" s="156"/>
      <c r="FP47" s="156"/>
      <c r="FQ47" s="156"/>
      <c r="FR47" s="156"/>
      <c r="FS47" s="156"/>
      <c r="FT47" s="156"/>
      <c r="FU47" s="156"/>
      <c r="FV47" s="156"/>
      <c r="FW47" s="156"/>
      <c r="FX47" s="156"/>
      <c r="FY47" s="156"/>
      <c r="FZ47" s="156"/>
      <c r="GA47" s="156"/>
      <c r="GB47" s="156"/>
      <c r="GC47" s="156"/>
      <c r="GD47" s="156"/>
      <c r="GE47" s="156"/>
      <c r="GF47" s="156"/>
      <c r="GG47" s="156"/>
      <c r="GH47" s="156"/>
      <c r="GI47" s="156"/>
      <c r="GJ47" s="156"/>
      <c r="GK47" s="156"/>
      <c r="GL47" s="156"/>
      <c r="GM47" s="156"/>
      <c r="GN47" s="156"/>
      <c r="GO47" s="156"/>
      <c r="GP47" s="156"/>
      <c r="GQ47" s="156"/>
      <c r="GR47" s="156"/>
      <c r="GS47" s="156"/>
      <c r="GT47" s="156"/>
      <c r="GU47" s="156"/>
      <c r="GV47" s="156"/>
      <c r="GW47" s="156"/>
      <c r="GX47" s="156"/>
      <c r="GY47" s="156"/>
      <c r="GZ47" s="156"/>
      <c r="HA47" s="156"/>
      <c r="HB47" s="156"/>
      <c r="HC47" s="156"/>
      <c r="HD47" s="156"/>
      <c r="HE47" s="156"/>
      <c r="HF47" s="156"/>
      <c r="HG47" s="156"/>
      <c r="HH47" s="156"/>
      <c r="HI47" s="156"/>
      <c r="HJ47" s="156"/>
      <c r="HK47" s="156"/>
      <c r="HL47" s="156"/>
      <c r="HM47" s="156"/>
      <c r="HN47" s="156"/>
      <c r="HO47" s="156"/>
      <c r="HP47" s="156"/>
      <c r="HQ47" s="156"/>
      <c r="HR47" s="156"/>
      <c r="HS47" s="156"/>
      <c r="HT47" s="156"/>
      <c r="HU47" s="156"/>
      <c r="HV47" s="156"/>
      <c r="HW47" s="156"/>
      <c r="HX47" s="156"/>
      <c r="HY47" s="156"/>
      <c r="HZ47" s="156"/>
      <c r="IA47" s="156"/>
      <c r="IB47" s="156"/>
      <c r="IC47" s="156"/>
      <c r="ID47" s="156"/>
      <c r="IE47" s="156"/>
      <c r="IF47" s="156"/>
      <c r="IG47" s="156"/>
      <c r="IH47" s="156"/>
      <c r="II47" s="156"/>
      <c r="IJ47" s="156"/>
      <c r="IK47" s="156"/>
      <c r="IL47" s="156"/>
      <c r="IM47" s="156"/>
      <c r="IN47" s="156"/>
      <c r="IO47" s="156"/>
      <c r="IP47" s="156"/>
      <c r="IQ47" s="156"/>
      <c r="IR47" s="156"/>
      <c r="IS47" s="156"/>
      <c r="IT47" s="156"/>
      <c r="IU47" s="156"/>
      <c r="IV47" s="156"/>
    </row>
    <row r="48" spans="1:256" s="155" customFormat="1" ht="12.75">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c r="DX48" s="156"/>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c r="FG48" s="156"/>
      <c r="FH48" s="156"/>
      <c r="FI48" s="156"/>
      <c r="FJ48" s="156"/>
      <c r="FK48" s="156"/>
      <c r="FL48" s="156"/>
      <c r="FM48" s="156"/>
      <c r="FN48" s="156"/>
      <c r="FO48" s="156"/>
      <c r="FP48" s="156"/>
      <c r="FQ48" s="156"/>
      <c r="FR48" s="156"/>
      <c r="FS48" s="156"/>
      <c r="FT48" s="156"/>
      <c r="FU48" s="156"/>
      <c r="FV48" s="156"/>
      <c r="FW48" s="156"/>
      <c r="FX48" s="156"/>
      <c r="FY48" s="156"/>
      <c r="FZ48" s="156"/>
      <c r="GA48" s="156"/>
      <c r="GB48" s="156"/>
      <c r="GC48" s="156"/>
      <c r="GD48" s="156"/>
      <c r="GE48" s="156"/>
      <c r="GF48" s="156"/>
      <c r="GG48" s="156"/>
      <c r="GH48" s="156"/>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6"/>
      <c r="IT48" s="156"/>
      <c r="IU48" s="156"/>
      <c r="IV48" s="156"/>
    </row>
    <row r="49" spans="9:256" s="155" customFormat="1" ht="12.75">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c r="GH49" s="156"/>
      <c r="GI49" s="156"/>
      <c r="GJ49" s="156"/>
      <c r="GK49" s="156"/>
      <c r="GL49" s="156"/>
      <c r="GM49" s="156"/>
      <c r="GN49" s="156"/>
      <c r="GO49" s="156"/>
      <c r="GP49" s="156"/>
      <c r="GQ49" s="156"/>
      <c r="GR49" s="156"/>
      <c r="GS49" s="156"/>
      <c r="GT49" s="156"/>
      <c r="GU49" s="156"/>
      <c r="GV49" s="156"/>
      <c r="GW49" s="156"/>
      <c r="GX49" s="156"/>
      <c r="GY49" s="156"/>
      <c r="GZ49" s="156"/>
      <c r="HA49" s="156"/>
      <c r="HB49" s="156"/>
      <c r="HC49" s="156"/>
      <c r="HD49" s="156"/>
      <c r="HE49" s="156"/>
      <c r="HF49" s="156"/>
      <c r="HG49" s="156"/>
      <c r="HH49" s="156"/>
      <c r="HI49" s="156"/>
      <c r="HJ49" s="156"/>
      <c r="HK49" s="156"/>
      <c r="HL49" s="156"/>
      <c r="HM49" s="156"/>
      <c r="HN49" s="156"/>
      <c r="HO49" s="156"/>
      <c r="HP49" s="156"/>
      <c r="HQ49" s="156"/>
      <c r="HR49" s="156"/>
      <c r="HS49" s="156"/>
      <c r="HT49" s="156"/>
      <c r="HU49" s="156"/>
      <c r="HV49" s="156"/>
      <c r="HW49" s="156"/>
      <c r="HX49" s="156"/>
      <c r="HY49" s="156"/>
      <c r="HZ49" s="156"/>
      <c r="IA49" s="156"/>
      <c r="IB49" s="156"/>
      <c r="IC49" s="156"/>
      <c r="ID49" s="156"/>
      <c r="IE49" s="156"/>
      <c r="IF49" s="156"/>
      <c r="IG49" s="156"/>
      <c r="IH49" s="156"/>
      <c r="II49" s="156"/>
      <c r="IJ49" s="156"/>
      <c r="IK49" s="156"/>
      <c r="IL49" s="156"/>
      <c r="IM49" s="156"/>
      <c r="IN49" s="156"/>
      <c r="IO49" s="156"/>
      <c r="IP49" s="156"/>
      <c r="IQ49" s="156"/>
      <c r="IR49" s="156"/>
      <c r="IS49" s="156"/>
      <c r="IT49" s="156"/>
      <c r="IU49" s="156"/>
      <c r="IV49" s="156"/>
    </row>
    <row r="50" spans="9:256" s="155" customFormat="1" ht="12.75">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c r="GH50" s="156"/>
      <c r="GI50" s="156"/>
      <c r="GJ50" s="156"/>
      <c r="GK50" s="156"/>
      <c r="GL50" s="156"/>
      <c r="GM50" s="156"/>
      <c r="GN50" s="156"/>
      <c r="GO50" s="156"/>
      <c r="GP50" s="156"/>
      <c r="GQ50" s="156"/>
      <c r="GR50" s="156"/>
      <c r="GS50" s="156"/>
      <c r="GT50" s="156"/>
      <c r="GU50" s="156"/>
      <c r="GV50" s="156"/>
      <c r="GW50" s="156"/>
      <c r="GX50" s="156"/>
      <c r="GY50" s="156"/>
      <c r="GZ50" s="156"/>
      <c r="HA50" s="156"/>
      <c r="HB50" s="156"/>
      <c r="HC50" s="156"/>
      <c r="HD50" s="156"/>
      <c r="HE50" s="156"/>
      <c r="HF50" s="156"/>
      <c r="HG50" s="156"/>
      <c r="HH50" s="156"/>
      <c r="HI50" s="156"/>
      <c r="HJ50" s="156"/>
      <c r="HK50" s="156"/>
      <c r="HL50" s="156"/>
      <c r="HM50" s="156"/>
      <c r="HN50" s="156"/>
      <c r="HO50" s="156"/>
      <c r="HP50" s="156"/>
      <c r="HQ50" s="156"/>
      <c r="HR50" s="156"/>
      <c r="HS50" s="156"/>
      <c r="HT50" s="156"/>
      <c r="HU50" s="156"/>
      <c r="HV50" s="156"/>
      <c r="HW50" s="156"/>
      <c r="HX50" s="156"/>
      <c r="HY50" s="156"/>
      <c r="HZ50" s="156"/>
      <c r="IA50" s="156"/>
      <c r="IB50" s="156"/>
      <c r="IC50" s="156"/>
      <c r="ID50" s="156"/>
      <c r="IE50" s="156"/>
      <c r="IF50" s="156"/>
      <c r="IG50" s="156"/>
      <c r="IH50" s="156"/>
      <c r="II50" s="156"/>
      <c r="IJ50" s="156"/>
      <c r="IK50" s="156"/>
      <c r="IL50" s="156"/>
      <c r="IM50" s="156"/>
      <c r="IN50" s="156"/>
      <c r="IO50" s="156"/>
      <c r="IP50" s="156"/>
      <c r="IQ50" s="156"/>
      <c r="IR50" s="156"/>
      <c r="IS50" s="156"/>
      <c r="IT50" s="156"/>
      <c r="IU50" s="156"/>
      <c r="IV50" s="156"/>
    </row>
    <row r="51" spans="9:256" s="155" customFormat="1" ht="12.75">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c r="FG51" s="156"/>
      <c r="FH51" s="156"/>
      <c r="FI51" s="156"/>
      <c r="FJ51" s="156"/>
      <c r="FK51" s="156"/>
      <c r="FL51" s="156"/>
      <c r="FM51" s="156"/>
      <c r="FN51" s="156"/>
      <c r="FO51" s="156"/>
      <c r="FP51" s="156"/>
      <c r="FQ51" s="156"/>
      <c r="FR51" s="156"/>
      <c r="FS51" s="156"/>
      <c r="FT51" s="156"/>
      <c r="FU51" s="156"/>
      <c r="FV51" s="156"/>
      <c r="FW51" s="156"/>
      <c r="FX51" s="156"/>
      <c r="FY51" s="156"/>
      <c r="FZ51" s="156"/>
      <c r="GA51" s="156"/>
      <c r="GB51" s="156"/>
      <c r="GC51" s="156"/>
      <c r="GD51" s="156"/>
      <c r="GE51" s="156"/>
      <c r="GF51" s="156"/>
      <c r="GG51" s="156"/>
      <c r="GH51" s="156"/>
      <c r="GI51" s="156"/>
      <c r="GJ51" s="156"/>
      <c r="GK51" s="156"/>
      <c r="GL51" s="156"/>
      <c r="GM51" s="156"/>
      <c r="GN51" s="156"/>
      <c r="GO51" s="156"/>
      <c r="GP51" s="156"/>
      <c r="GQ51" s="156"/>
      <c r="GR51" s="156"/>
      <c r="GS51" s="156"/>
      <c r="GT51" s="156"/>
      <c r="GU51" s="156"/>
      <c r="GV51" s="156"/>
      <c r="GW51" s="156"/>
      <c r="GX51" s="156"/>
      <c r="GY51" s="156"/>
      <c r="GZ51" s="156"/>
      <c r="HA51" s="156"/>
      <c r="HB51" s="156"/>
      <c r="HC51" s="156"/>
      <c r="HD51" s="156"/>
      <c r="HE51" s="156"/>
      <c r="HF51" s="156"/>
      <c r="HG51" s="156"/>
      <c r="HH51" s="156"/>
      <c r="HI51" s="156"/>
      <c r="HJ51" s="156"/>
      <c r="HK51" s="156"/>
      <c r="HL51" s="156"/>
      <c r="HM51" s="156"/>
      <c r="HN51" s="156"/>
      <c r="HO51" s="156"/>
      <c r="HP51" s="156"/>
      <c r="HQ51" s="156"/>
      <c r="HR51" s="156"/>
      <c r="HS51" s="156"/>
      <c r="HT51" s="156"/>
      <c r="HU51" s="156"/>
      <c r="HV51" s="156"/>
      <c r="HW51" s="156"/>
      <c r="HX51" s="156"/>
      <c r="HY51" s="156"/>
      <c r="HZ51" s="156"/>
      <c r="IA51" s="156"/>
      <c r="IB51" s="156"/>
      <c r="IC51" s="156"/>
      <c r="ID51" s="156"/>
      <c r="IE51" s="156"/>
      <c r="IF51" s="156"/>
      <c r="IG51" s="156"/>
      <c r="IH51" s="156"/>
      <c r="II51" s="156"/>
      <c r="IJ51" s="156"/>
      <c r="IK51" s="156"/>
      <c r="IL51" s="156"/>
      <c r="IM51" s="156"/>
      <c r="IN51" s="156"/>
      <c r="IO51" s="156"/>
      <c r="IP51" s="156"/>
      <c r="IQ51" s="156"/>
      <c r="IR51" s="156"/>
      <c r="IS51" s="156"/>
      <c r="IT51" s="156"/>
      <c r="IU51" s="156"/>
      <c r="IV51" s="156"/>
    </row>
    <row r="52" spans="9:256" s="155" customFormat="1" ht="12.75">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156"/>
      <c r="FP52" s="156"/>
      <c r="FQ52" s="156"/>
      <c r="FR52" s="156"/>
      <c r="FS52" s="156"/>
      <c r="FT52" s="156"/>
      <c r="FU52" s="156"/>
      <c r="FV52" s="156"/>
      <c r="FW52" s="156"/>
      <c r="FX52" s="156"/>
      <c r="FY52" s="156"/>
      <c r="FZ52" s="156"/>
      <c r="GA52" s="156"/>
      <c r="GB52" s="156"/>
      <c r="GC52" s="156"/>
      <c r="GD52" s="156"/>
      <c r="GE52" s="156"/>
      <c r="GF52" s="156"/>
      <c r="GG52" s="156"/>
      <c r="GH52" s="156"/>
      <c r="GI52" s="156"/>
      <c r="GJ52" s="156"/>
      <c r="GK52" s="156"/>
      <c r="GL52" s="156"/>
      <c r="GM52" s="156"/>
      <c r="GN52" s="156"/>
      <c r="GO52" s="156"/>
      <c r="GP52" s="156"/>
      <c r="GQ52" s="156"/>
      <c r="GR52" s="156"/>
      <c r="GS52" s="156"/>
      <c r="GT52" s="156"/>
      <c r="GU52" s="156"/>
      <c r="GV52" s="156"/>
      <c r="GW52" s="156"/>
      <c r="GX52" s="156"/>
      <c r="GY52" s="156"/>
      <c r="GZ52" s="156"/>
      <c r="HA52" s="156"/>
      <c r="HB52" s="156"/>
      <c r="HC52" s="156"/>
      <c r="HD52" s="156"/>
      <c r="HE52" s="156"/>
      <c r="HF52" s="156"/>
      <c r="HG52" s="156"/>
      <c r="HH52" s="156"/>
      <c r="HI52" s="156"/>
      <c r="HJ52" s="156"/>
      <c r="HK52" s="156"/>
      <c r="HL52" s="156"/>
      <c r="HM52" s="156"/>
      <c r="HN52" s="156"/>
      <c r="HO52" s="156"/>
      <c r="HP52" s="156"/>
      <c r="HQ52" s="156"/>
      <c r="HR52" s="156"/>
      <c r="HS52" s="156"/>
      <c r="HT52" s="156"/>
      <c r="HU52" s="156"/>
      <c r="HV52" s="156"/>
      <c r="HW52" s="156"/>
      <c r="HX52" s="156"/>
      <c r="HY52" s="156"/>
      <c r="HZ52" s="156"/>
      <c r="IA52" s="156"/>
      <c r="IB52" s="156"/>
      <c r="IC52" s="156"/>
      <c r="ID52" s="156"/>
      <c r="IE52" s="156"/>
      <c r="IF52" s="156"/>
      <c r="IG52" s="156"/>
      <c r="IH52" s="156"/>
      <c r="II52" s="156"/>
      <c r="IJ52" s="156"/>
      <c r="IK52" s="156"/>
      <c r="IL52" s="156"/>
      <c r="IM52" s="156"/>
      <c r="IN52" s="156"/>
      <c r="IO52" s="156"/>
      <c r="IP52" s="156"/>
      <c r="IQ52" s="156"/>
      <c r="IR52" s="156"/>
      <c r="IS52" s="156"/>
      <c r="IT52" s="156"/>
      <c r="IU52" s="156"/>
      <c r="IV52" s="156"/>
    </row>
    <row r="53" spans="9:256" s="155" customFormat="1" ht="12.75">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156"/>
      <c r="FP53" s="156"/>
      <c r="FQ53" s="156"/>
      <c r="FR53" s="156"/>
      <c r="FS53" s="156"/>
      <c r="FT53" s="156"/>
      <c r="FU53" s="156"/>
      <c r="FV53" s="156"/>
      <c r="FW53" s="156"/>
      <c r="FX53" s="156"/>
      <c r="FY53" s="156"/>
      <c r="FZ53" s="156"/>
      <c r="GA53" s="156"/>
      <c r="GB53" s="156"/>
      <c r="GC53" s="156"/>
      <c r="GD53" s="156"/>
      <c r="GE53" s="156"/>
      <c r="GF53" s="156"/>
      <c r="GG53" s="156"/>
      <c r="GH53" s="156"/>
      <c r="GI53" s="156"/>
      <c r="GJ53" s="156"/>
      <c r="GK53" s="156"/>
      <c r="GL53" s="156"/>
      <c r="GM53" s="156"/>
      <c r="GN53" s="156"/>
      <c r="GO53" s="156"/>
      <c r="GP53" s="156"/>
      <c r="GQ53" s="156"/>
      <c r="GR53" s="156"/>
      <c r="GS53" s="156"/>
      <c r="GT53" s="156"/>
      <c r="GU53" s="156"/>
      <c r="GV53" s="156"/>
      <c r="GW53" s="156"/>
      <c r="GX53" s="156"/>
      <c r="GY53" s="156"/>
      <c r="GZ53" s="156"/>
      <c r="HA53" s="156"/>
      <c r="HB53" s="156"/>
      <c r="HC53" s="156"/>
      <c r="HD53" s="156"/>
      <c r="HE53" s="156"/>
      <c r="HF53" s="156"/>
      <c r="HG53" s="156"/>
      <c r="HH53" s="156"/>
      <c r="HI53" s="156"/>
      <c r="HJ53" s="156"/>
      <c r="HK53" s="156"/>
      <c r="HL53" s="156"/>
      <c r="HM53" s="156"/>
      <c r="HN53" s="156"/>
      <c r="HO53" s="156"/>
      <c r="HP53" s="156"/>
      <c r="HQ53" s="156"/>
      <c r="HR53" s="156"/>
      <c r="HS53" s="156"/>
      <c r="HT53" s="156"/>
      <c r="HU53" s="156"/>
      <c r="HV53" s="156"/>
      <c r="HW53" s="156"/>
      <c r="HX53" s="156"/>
      <c r="HY53" s="156"/>
      <c r="HZ53" s="156"/>
      <c r="IA53" s="156"/>
      <c r="IB53" s="156"/>
      <c r="IC53" s="156"/>
      <c r="ID53" s="156"/>
      <c r="IE53" s="156"/>
      <c r="IF53" s="156"/>
      <c r="IG53" s="156"/>
      <c r="IH53" s="156"/>
      <c r="II53" s="156"/>
      <c r="IJ53" s="156"/>
      <c r="IK53" s="156"/>
      <c r="IL53" s="156"/>
      <c r="IM53" s="156"/>
      <c r="IN53" s="156"/>
      <c r="IO53" s="156"/>
      <c r="IP53" s="156"/>
      <c r="IQ53" s="156"/>
      <c r="IR53" s="156"/>
      <c r="IS53" s="156"/>
      <c r="IT53" s="156"/>
      <c r="IU53" s="156"/>
      <c r="IV53" s="156"/>
    </row>
    <row r="54" spans="9:256" s="155" customFormat="1" ht="12.75">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156"/>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156"/>
      <c r="FP54" s="156"/>
      <c r="FQ54" s="156"/>
      <c r="FR54" s="156"/>
      <c r="FS54" s="156"/>
      <c r="FT54" s="156"/>
      <c r="FU54" s="156"/>
      <c r="FV54" s="156"/>
      <c r="FW54" s="156"/>
      <c r="FX54" s="156"/>
      <c r="FY54" s="156"/>
      <c r="FZ54" s="156"/>
      <c r="GA54" s="156"/>
      <c r="GB54" s="156"/>
      <c r="GC54" s="156"/>
      <c r="GD54" s="156"/>
      <c r="GE54" s="156"/>
      <c r="GF54" s="156"/>
      <c r="GG54" s="156"/>
      <c r="GH54" s="156"/>
      <c r="GI54" s="156"/>
      <c r="GJ54" s="156"/>
      <c r="GK54" s="156"/>
      <c r="GL54" s="156"/>
      <c r="GM54" s="156"/>
      <c r="GN54" s="156"/>
      <c r="GO54" s="156"/>
      <c r="GP54" s="156"/>
      <c r="GQ54" s="156"/>
      <c r="GR54" s="156"/>
      <c r="GS54" s="156"/>
      <c r="GT54" s="156"/>
      <c r="GU54" s="156"/>
      <c r="GV54" s="156"/>
      <c r="GW54" s="156"/>
      <c r="GX54" s="156"/>
      <c r="GY54" s="156"/>
      <c r="GZ54" s="156"/>
      <c r="HA54" s="156"/>
      <c r="HB54" s="156"/>
      <c r="HC54" s="156"/>
      <c r="HD54" s="156"/>
      <c r="HE54" s="156"/>
      <c r="HF54" s="156"/>
      <c r="HG54" s="156"/>
      <c r="HH54" s="156"/>
      <c r="HI54" s="156"/>
      <c r="HJ54" s="156"/>
      <c r="HK54" s="156"/>
      <c r="HL54" s="156"/>
      <c r="HM54" s="156"/>
      <c r="HN54" s="156"/>
      <c r="HO54" s="156"/>
      <c r="HP54" s="156"/>
      <c r="HQ54" s="156"/>
      <c r="HR54" s="156"/>
      <c r="HS54" s="156"/>
      <c r="HT54" s="156"/>
      <c r="HU54" s="156"/>
      <c r="HV54" s="156"/>
      <c r="HW54" s="156"/>
      <c r="HX54" s="156"/>
      <c r="HY54" s="156"/>
      <c r="HZ54" s="156"/>
      <c r="IA54" s="156"/>
      <c r="IB54" s="156"/>
      <c r="IC54" s="156"/>
      <c r="ID54" s="156"/>
      <c r="IE54" s="156"/>
      <c r="IF54" s="156"/>
      <c r="IG54" s="156"/>
      <c r="IH54" s="156"/>
      <c r="II54" s="156"/>
      <c r="IJ54" s="156"/>
      <c r="IK54" s="156"/>
      <c r="IL54" s="156"/>
      <c r="IM54" s="156"/>
      <c r="IN54" s="156"/>
      <c r="IO54" s="156"/>
      <c r="IP54" s="156"/>
      <c r="IQ54" s="156"/>
      <c r="IR54" s="156"/>
      <c r="IS54" s="156"/>
      <c r="IT54" s="156"/>
      <c r="IU54" s="156"/>
      <c r="IV54" s="156"/>
    </row>
    <row r="55" spans="9:256" s="155" customFormat="1" ht="12.75">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156"/>
      <c r="FP55" s="156"/>
      <c r="FQ55" s="156"/>
      <c r="FR55" s="156"/>
      <c r="FS55" s="156"/>
      <c r="FT55" s="156"/>
      <c r="FU55" s="156"/>
      <c r="FV55" s="156"/>
      <c r="FW55" s="156"/>
      <c r="FX55" s="156"/>
      <c r="FY55" s="156"/>
      <c r="FZ55" s="156"/>
      <c r="GA55" s="156"/>
      <c r="GB55" s="156"/>
      <c r="GC55" s="156"/>
      <c r="GD55" s="156"/>
      <c r="GE55" s="156"/>
      <c r="GF55" s="156"/>
      <c r="GG55" s="156"/>
      <c r="GH55" s="156"/>
      <c r="GI55" s="156"/>
      <c r="GJ55" s="156"/>
      <c r="GK55" s="156"/>
      <c r="GL55" s="156"/>
      <c r="GM55" s="156"/>
      <c r="GN55" s="156"/>
      <c r="GO55" s="156"/>
      <c r="GP55" s="156"/>
      <c r="GQ55" s="156"/>
      <c r="GR55" s="156"/>
      <c r="GS55" s="156"/>
      <c r="GT55" s="156"/>
      <c r="GU55" s="156"/>
      <c r="GV55" s="156"/>
      <c r="GW55" s="156"/>
      <c r="GX55" s="156"/>
      <c r="GY55" s="156"/>
      <c r="GZ55" s="156"/>
      <c r="HA55" s="156"/>
      <c r="HB55" s="156"/>
      <c r="HC55" s="156"/>
      <c r="HD55" s="156"/>
      <c r="HE55" s="156"/>
      <c r="HF55" s="156"/>
      <c r="HG55" s="156"/>
      <c r="HH55" s="156"/>
      <c r="HI55" s="156"/>
      <c r="HJ55" s="156"/>
      <c r="HK55" s="156"/>
      <c r="HL55" s="156"/>
      <c r="HM55" s="156"/>
      <c r="HN55" s="156"/>
      <c r="HO55" s="156"/>
      <c r="HP55" s="156"/>
      <c r="HQ55" s="156"/>
      <c r="HR55" s="156"/>
      <c r="HS55" s="156"/>
      <c r="HT55" s="156"/>
      <c r="HU55" s="156"/>
      <c r="HV55" s="156"/>
      <c r="HW55" s="156"/>
      <c r="HX55" s="156"/>
      <c r="HY55" s="156"/>
      <c r="HZ55" s="156"/>
      <c r="IA55" s="156"/>
      <c r="IB55" s="156"/>
      <c r="IC55" s="156"/>
      <c r="ID55" s="156"/>
      <c r="IE55" s="156"/>
      <c r="IF55" s="156"/>
      <c r="IG55" s="156"/>
      <c r="IH55" s="156"/>
      <c r="II55" s="156"/>
      <c r="IJ55" s="156"/>
      <c r="IK55" s="156"/>
      <c r="IL55" s="156"/>
      <c r="IM55" s="156"/>
      <c r="IN55" s="156"/>
      <c r="IO55" s="156"/>
      <c r="IP55" s="156"/>
      <c r="IQ55" s="156"/>
      <c r="IR55" s="156"/>
      <c r="IS55" s="156"/>
      <c r="IT55" s="156"/>
      <c r="IU55" s="156"/>
      <c r="IV55" s="156"/>
    </row>
    <row r="56" spans="9:256" s="155" customFormat="1" ht="12.75">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156"/>
      <c r="FP56" s="156"/>
      <c r="FQ56" s="156"/>
      <c r="FR56" s="156"/>
      <c r="FS56" s="156"/>
      <c r="FT56" s="156"/>
      <c r="FU56" s="156"/>
      <c r="FV56" s="156"/>
      <c r="FW56" s="156"/>
      <c r="FX56" s="156"/>
      <c r="FY56" s="156"/>
      <c r="FZ56" s="156"/>
      <c r="GA56" s="156"/>
      <c r="GB56" s="156"/>
      <c r="GC56" s="156"/>
      <c r="GD56" s="156"/>
      <c r="GE56" s="156"/>
      <c r="GF56" s="156"/>
      <c r="GG56" s="156"/>
      <c r="GH56" s="156"/>
      <c r="GI56" s="156"/>
      <c r="GJ56" s="156"/>
      <c r="GK56" s="156"/>
      <c r="GL56" s="156"/>
      <c r="GM56" s="156"/>
      <c r="GN56" s="156"/>
      <c r="GO56" s="156"/>
      <c r="GP56" s="156"/>
      <c r="GQ56" s="156"/>
      <c r="GR56" s="156"/>
      <c r="GS56" s="156"/>
      <c r="GT56" s="156"/>
      <c r="GU56" s="156"/>
      <c r="GV56" s="156"/>
      <c r="GW56" s="156"/>
      <c r="GX56" s="156"/>
      <c r="GY56" s="156"/>
      <c r="GZ56" s="156"/>
      <c r="HA56" s="156"/>
      <c r="HB56" s="156"/>
      <c r="HC56" s="156"/>
      <c r="HD56" s="156"/>
      <c r="HE56" s="156"/>
      <c r="HF56" s="156"/>
      <c r="HG56" s="156"/>
      <c r="HH56" s="156"/>
      <c r="HI56" s="156"/>
      <c r="HJ56" s="156"/>
      <c r="HK56" s="156"/>
      <c r="HL56" s="156"/>
      <c r="HM56" s="156"/>
      <c r="HN56" s="156"/>
      <c r="HO56" s="156"/>
      <c r="HP56" s="156"/>
      <c r="HQ56" s="156"/>
      <c r="HR56" s="156"/>
      <c r="HS56" s="156"/>
      <c r="HT56" s="156"/>
      <c r="HU56" s="156"/>
      <c r="HV56" s="156"/>
      <c r="HW56" s="156"/>
      <c r="HX56" s="156"/>
      <c r="HY56" s="156"/>
      <c r="HZ56" s="156"/>
      <c r="IA56" s="156"/>
      <c r="IB56" s="156"/>
      <c r="IC56" s="156"/>
      <c r="ID56" s="156"/>
      <c r="IE56" s="156"/>
      <c r="IF56" s="156"/>
      <c r="IG56" s="156"/>
      <c r="IH56" s="156"/>
      <c r="II56" s="156"/>
      <c r="IJ56" s="156"/>
      <c r="IK56" s="156"/>
      <c r="IL56" s="156"/>
      <c r="IM56" s="156"/>
      <c r="IN56" s="156"/>
      <c r="IO56" s="156"/>
      <c r="IP56" s="156"/>
      <c r="IQ56" s="156"/>
      <c r="IR56" s="156"/>
      <c r="IS56" s="156"/>
      <c r="IT56" s="156"/>
      <c r="IU56" s="156"/>
      <c r="IV56" s="156"/>
    </row>
    <row r="57" spans="9:256" s="155" customFormat="1" ht="12.75">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156"/>
      <c r="FP57" s="156"/>
      <c r="FQ57" s="156"/>
      <c r="FR57" s="156"/>
      <c r="FS57" s="156"/>
      <c r="FT57" s="156"/>
      <c r="FU57" s="156"/>
      <c r="FV57" s="156"/>
      <c r="FW57" s="156"/>
      <c r="FX57" s="156"/>
      <c r="FY57" s="156"/>
      <c r="FZ57" s="156"/>
      <c r="GA57" s="156"/>
      <c r="GB57" s="156"/>
      <c r="GC57" s="156"/>
      <c r="GD57" s="156"/>
      <c r="GE57" s="156"/>
      <c r="GF57" s="156"/>
      <c r="GG57" s="156"/>
      <c r="GH57" s="156"/>
      <c r="GI57" s="156"/>
      <c r="GJ57" s="156"/>
      <c r="GK57" s="156"/>
      <c r="GL57" s="156"/>
      <c r="GM57" s="156"/>
      <c r="GN57" s="156"/>
      <c r="GO57" s="156"/>
      <c r="GP57" s="156"/>
      <c r="GQ57" s="156"/>
      <c r="GR57" s="156"/>
      <c r="GS57" s="156"/>
      <c r="GT57" s="156"/>
      <c r="GU57" s="156"/>
      <c r="GV57" s="156"/>
      <c r="GW57" s="156"/>
      <c r="GX57" s="156"/>
      <c r="GY57" s="156"/>
      <c r="GZ57" s="156"/>
      <c r="HA57" s="156"/>
      <c r="HB57" s="156"/>
      <c r="HC57" s="156"/>
      <c r="HD57" s="156"/>
      <c r="HE57" s="156"/>
      <c r="HF57" s="156"/>
      <c r="HG57" s="156"/>
      <c r="HH57" s="156"/>
      <c r="HI57" s="156"/>
      <c r="HJ57" s="156"/>
      <c r="HK57" s="156"/>
      <c r="HL57" s="156"/>
      <c r="HM57" s="156"/>
      <c r="HN57" s="156"/>
      <c r="HO57" s="156"/>
      <c r="HP57" s="156"/>
      <c r="HQ57" s="156"/>
      <c r="HR57" s="156"/>
      <c r="HS57" s="156"/>
      <c r="HT57" s="156"/>
      <c r="HU57" s="156"/>
      <c r="HV57" s="156"/>
      <c r="HW57" s="156"/>
      <c r="HX57" s="156"/>
      <c r="HY57" s="156"/>
      <c r="HZ57" s="156"/>
      <c r="IA57" s="156"/>
      <c r="IB57" s="156"/>
      <c r="IC57" s="156"/>
      <c r="ID57" s="156"/>
      <c r="IE57" s="156"/>
      <c r="IF57" s="156"/>
      <c r="IG57" s="156"/>
      <c r="IH57" s="156"/>
      <c r="II57" s="156"/>
      <c r="IJ57" s="156"/>
      <c r="IK57" s="156"/>
      <c r="IL57" s="156"/>
      <c r="IM57" s="156"/>
      <c r="IN57" s="156"/>
      <c r="IO57" s="156"/>
      <c r="IP57" s="156"/>
      <c r="IQ57" s="156"/>
      <c r="IR57" s="156"/>
      <c r="IS57" s="156"/>
      <c r="IT57" s="156"/>
      <c r="IU57" s="156"/>
      <c r="IV57" s="156"/>
    </row>
    <row r="58" spans="9:256" s="155" customFormat="1" ht="12.75">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156"/>
      <c r="FP58" s="156"/>
      <c r="FQ58" s="156"/>
      <c r="FR58" s="156"/>
      <c r="FS58" s="156"/>
      <c r="FT58" s="156"/>
      <c r="FU58" s="156"/>
      <c r="FV58" s="156"/>
      <c r="FW58" s="156"/>
      <c r="FX58" s="156"/>
      <c r="FY58" s="156"/>
      <c r="FZ58" s="156"/>
      <c r="GA58" s="156"/>
      <c r="GB58" s="156"/>
      <c r="GC58" s="156"/>
      <c r="GD58" s="156"/>
      <c r="GE58" s="156"/>
      <c r="GF58" s="156"/>
      <c r="GG58" s="156"/>
      <c r="GH58" s="156"/>
      <c r="GI58" s="156"/>
      <c r="GJ58" s="156"/>
      <c r="GK58" s="156"/>
      <c r="GL58" s="156"/>
      <c r="GM58" s="156"/>
      <c r="GN58" s="156"/>
      <c r="GO58" s="156"/>
      <c r="GP58" s="156"/>
      <c r="GQ58" s="156"/>
      <c r="GR58" s="156"/>
      <c r="GS58" s="156"/>
      <c r="GT58" s="156"/>
      <c r="GU58" s="156"/>
      <c r="GV58" s="156"/>
      <c r="GW58" s="156"/>
      <c r="GX58" s="156"/>
      <c r="GY58" s="156"/>
      <c r="GZ58" s="156"/>
      <c r="HA58" s="156"/>
      <c r="HB58" s="156"/>
      <c r="HC58" s="156"/>
      <c r="HD58" s="156"/>
      <c r="HE58" s="156"/>
      <c r="HF58" s="156"/>
      <c r="HG58" s="156"/>
      <c r="HH58" s="156"/>
      <c r="HI58" s="156"/>
      <c r="HJ58" s="156"/>
      <c r="HK58" s="156"/>
      <c r="HL58" s="156"/>
      <c r="HM58" s="156"/>
      <c r="HN58" s="156"/>
      <c r="HO58" s="156"/>
      <c r="HP58" s="156"/>
      <c r="HQ58" s="156"/>
      <c r="HR58" s="156"/>
      <c r="HS58" s="156"/>
      <c r="HT58" s="156"/>
      <c r="HU58" s="156"/>
      <c r="HV58" s="156"/>
      <c r="HW58" s="156"/>
      <c r="HX58" s="156"/>
      <c r="HY58" s="156"/>
      <c r="HZ58" s="156"/>
      <c r="IA58" s="156"/>
      <c r="IB58" s="156"/>
      <c r="IC58" s="156"/>
      <c r="ID58" s="156"/>
      <c r="IE58" s="156"/>
      <c r="IF58" s="156"/>
      <c r="IG58" s="156"/>
      <c r="IH58" s="156"/>
      <c r="II58" s="156"/>
      <c r="IJ58" s="156"/>
      <c r="IK58" s="156"/>
      <c r="IL58" s="156"/>
      <c r="IM58" s="156"/>
      <c r="IN58" s="156"/>
      <c r="IO58" s="156"/>
      <c r="IP58" s="156"/>
      <c r="IQ58" s="156"/>
      <c r="IR58" s="156"/>
      <c r="IS58" s="156"/>
      <c r="IT58" s="156"/>
      <c r="IU58" s="156"/>
      <c r="IV58" s="156"/>
    </row>
    <row r="59" spans="9:256" s="155" customFormat="1" ht="12.75">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156"/>
      <c r="FP59" s="156"/>
      <c r="FQ59" s="156"/>
      <c r="FR59" s="156"/>
      <c r="FS59" s="156"/>
      <c r="FT59" s="156"/>
      <c r="FU59" s="156"/>
      <c r="FV59" s="156"/>
      <c r="FW59" s="156"/>
      <c r="FX59" s="156"/>
      <c r="FY59" s="156"/>
      <c r="FZ59" s="156"/>
      <c r="GA59" s="156"/>
      <c r="GB59" s="156"/>
      <c r="GC59" s="156"/>
      <c r="GD59" s="156"/>
      <c r="GE59" s="156"/>
      <c r="GF59" s="156"/>
      <c r="GG59" s="156"/>
      <c r="GH59" s="156"/>
      <c r="GI59" s="156"/>
      <c r="GJ59" s="156"/>
      <c r="GK59" s="156"/>
      <c r="GL59" s="156"/>
      <c r="GM59" s="156"/>
      <c r="GN59" s="156"/>
      <c r="GO59" s="156"/>
      <c r="GP59" s="156"/>
      <c r="GQ59" s="156"/>
      <c r="GR59" s="156"/>
      <c r="GS59" s="156"/>
      <c r="GT59" s="156"/>
      <c r="GU59" s="156"/>
      <c r="GV59" s="156"/>
      <c r="GW59" s="156"/>
      <c r="GX59" s="156"/>
      <c r="GY59" s="156"/>
      <c r="GZ59" s="156"/>
      <c r="HA59" s="156"/>
      <c r="HB59" s="156"/>
      <c r="HC59" s="156"/>
      <c r="HD59" s="156"/>
      <c r="HE59" s="156"/>
      <c r="HF59" s="156"/>
      <c r="HG59" s="156"/>
      <c r="HH59" s="156"/>
      <c r="HI59" s="156"/>
      <c r="HJ59" s="156"/>
      <c r="HK59" s="156"/>
      <c r="HL59" s="156"/>
      <c r="HM59" s="156"/>
      <c r="HN59" s="156"/>
      <c r="HO59" s="156"/>
      <c r="HP59" s="156"/>
      <c r="HQ59" s="156"/>
      <c r="HR59" s="156"/>
      <c r="HS59" s="156"/>
      <c r="HT59" s="156"/>
      <c r="HU59" s="156"/>
      <c r="HV59" s="156"/>
      <c r="HW59" s="156"/>
      <c r="HX59" s="156"/>
      <c r="HY59" s="156"/>
      <c r="HZ59" s="156"/>
      <c r="IA59" s="156"/>
      <c r="IB59" s="156"/>
      <c r="IC59" s="156"/>
      <c r="ID59" s="156"/>
      <c r="IE59" s="156"/>
      <c r="IF59" s="156"/>
      <c r="IG59" s="156"/>
      <c r="IH59" s="156"/>
      <c r="II59" s="156"/>
      <c r="IJ59" s="156"/>
      <c r="IK59" s="156"/>
      <c r="IL59" s="156"/>
      <c r="IM59" s="156"/>
      <c r="IN59" s="156"/>
      <c r="IO59" s="156"/>
      <c r="IP59" s="156"/>
      <c r="IQ59" s="156"/>
      <c r="IR59" s="156"/>
      <c r="IS59" s="156"/>
      <c r="IT59" s="156"/>
      <c r="IU59" s="156"/>
      <c r="IV59" s="156"/>
    </row>
    <row r="60" spans="9:256" s="155" customFormat="1" ht="12.75">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c r="GH60" s="156"/>
      <c r="GI60" s="156"/>
      <c r="GJ60" s="156"/>
      <c r="GK60" s="156"/>
      <c r="GL60" s="156"/>
      <c r="GM60" s="156"/>
      <c r="GN60" s="156"/>
      <c r="GO60" s="156"/>
      <c r="GP60" s="156"/>
      <c r="GQ60" s="156"/>
      <c r="GR60" s="156"/>
      <c r="GS60" s="156"/>
      <c r="GT60" s="156"/>
      <c r="GU60" s="156"/>
      <c r="GV60" s="156"/>
      <c r="GW60" s="156"/>
      <c r="GX60" s="156"/>
      <c r="GY60" s="156"/>
      <c r="GZ60" s="156"/>
      <c r="HA60" s="156"/>
      <c r="HB60" s="156"/>
      <c r="HC60" s="156"/>
      <c r="HD60" s="156"/>
      <c r="HE60" s="156"/>
      <c r="HF60" s="156"/>
      <c r="HG60" s="156"/>
      <c r="HH60" s="156"/>
      <c r="HI60" s="156"/>
      <c r="HJ60" s="156"/>
      <c r="HK60" s="156"/>
      <c r="HL60" s="156"/>
      <c r="HM60" s="156"/>
      <c r="HN60" s="156"/>
      <c r="HO60" s="156"/>
      <c r="HP60" s="156"/>
      <c r="HQ60" s="156"/>
      <c r="HR60" s="156"/>
      <c r="HS60" s="156"/>
      <c r="HT60" s="156"/>
      <c r="HU60" s="156"/>
      <c r="HV60" s="156"/>
      <c r="HW60" s="156"/>
      <c r="HX60" s="156"/>
      <c r="HY60" s="156"/>
      <c r="HZ60" s="156"/>
      <c r="IA60" s="156"/>
      <c r="IB60" s="156"/>
      <c r="IC60" s="156"/>
      <c r="ID60" s="156"/>
      <c r="IE60" s="156"/>
      <c r="IF60" s="156"/>
      <c r="IG60" s="156"/>
      <c r="IH60" s="156"/>
      <c r="II60" s="156"/>
      <c r="IJ60" s="156"/>
      <c r="IK60" s="156"/>
      <c r="IL60" s="156"/>
      <c r="IM60" s="156"/>
      <c r="IN60" s="156"/>
      <c r="IO60" s="156"/>
      <c r="IP60" s="156"/>
      <c r="IQ60" s="156"/>
      <c r="IR60" s="156"/>
      <c r="IS60" s="156"/>
      <c r="IT60" s="156"/>
      <c r="IU60" s="156"/>
      <c r="IV60" s="156"/>
    </row>
    <row r="61" spans="9:256" s="155" customFormat="1" ht="12.75">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6"/>
      <c r="ER61" s="156"/>
      <c r="ES61" s="156"/>
      <c r="ET61" s="156"/>
      <c r="EU61" s="156"/>
      <c r="EV61" s="156"/>
      <c r="EW61" s="156"/>
      <c r="EX61" s="156"/>
      <c r="EY61" s="156"/>
      <c r="EZ61" s="156"/>
      <c r="FA61" s="156"/>
      <c r="FB61" s="156"/>
      <c r="FC61" s="156"/>
      <c r="FD61" s="156"/>
      <c r="FE61" s="156"/>
      <c r="FF61" s="156"/>
      <c r="FG61" s="156"/>
      <c r="FH61" s="156"/>
      <c r="FI61" s="156"/>
      <c r="FJ61" s="156"/>
      <c r="FK61" s="156"/>
      <c r="FL61" s="156"/>
      <c r="FM61" s="156"/>
      <c r="FN61" s="156"/>
      <c r="FO61" s="156"/>
      <c r="FP61" s="156"/>
      <c r="FQ61" s="156"/>
      <c r="FR61" s="156"/>
      <c r="FS61" s="156"/>
      <c r="FT61" s="156"/>
      <c r="FU61" s="156"/>
      <c r="FV61" s="156"/>
      <c r="FW61" s="156"/>
      <c r="FX61" s="156"/>
      <c r="FY61" s="156"/>
      <c r="FZ61" s="156"/>
      <c r="GA61" s="156"/>
      <c r="GB61" s="156"/>
      <c r="GC61" s="156"/>
      <c r="GD61" s="156"/>
      <c r="GE61" s="156"/>
      <c r="GF61" s="156"/>
      <c r="GG61" s="156"/>
      <c r="GH61" s="156"/>
      <c r="GI61" s="156"/>
      <c r="GJ61" s="156"/>
      <c r="GK61" s="156"/>
      <c r="GL61" s="156"/>
      <c r="GM61" s="156"/>
      <c r="GN61" s="156"/>
      <c r="GO61" s="156"/>
      <c r="GP61" s="156"/>
      <c r="GQ61" s="156"/>
      <c r="GR61" s="156"/>
      <c r="GS61" s="156"/>
      <c r="GT61" s="156"/>
      <c r="GU61" s="156"/>
      <c r="GV61" s="156"/>
      <c r="GW61" s="156"/>
      <c r="GX61" s="156"/>
      <c r="GY61" s="156"/>
      <c r="GZ61" s="156"/>
      <c r="HA61" s="156"/>
      <c r="HB61" s="156"/>
      <c r="HC61" s="156"/>
      <c r="HD61" s="156"/>
      <c r="HE61" s="156"/>
      <c r="HF61" s="156"/>
      <c r="HG61" s="156"/>
      <c r="HH61" s="156"/>
      <c r="HI61" s="156"/>
      <c r="HJ61" s="156"/>
      <c r="HK61" s="156"/>
      <c r="HL61" s="156"/>
      <c r="HM61" s="156"/>
      <c r="HN61" s="156"/>
      <c r="HO61" s="156"/>
      <c r="HP61" s="156"/>
      <c r="HQ61" s="156"/>
      <c r="HR61" s="156"/>
      <c r="HS61" s="156"/>
      <c r="HT61" s="156"/>
      <c r="HU61" s="156"/>
      <c r="HV61" s="156"/>
      <c r="HW61" s="156"/>
      <c r="HX61" s="156"/>
      <c r="HY61" s="156"/>
      <c r="HZ61" s="156"/>
      <c r="IA61" s="156"/>
      <c r="IB61" s="156"/>
      <c r="IC61" s="156"/>
      <c r="ID61" s="156"/>
      <c r="IE61" s="156"/>
      <c r="IF61" s="156"/>
      <c r="IG61" s="156"/>
      <c r="IH61" s="156"/>
      <c r="II61" s="156"/>
      <c r="IJ61" s="156"/>
      <c r="IK61" s="156"/>
      <c r="IL61" s="156"/>
      <c r="IM61" s="156"/>
      <c r="IN61" s="156"/>
      <c r="IO61" s="156"/>
      <c r="IP61" s="156"/>
      <c r="IQ61" s="156"/>
      <c r="IR61" s="156"/>
      <c r="IS61" s="156"/>
      <c r="IT61" s="156"/>
      <c r="IU61" s="156"/>
      <c r="IV61" s="156"/>
    </row>
    <row r="62" spans="9:256" s="155" customFormat="1" ht="12.75">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c r="GH62" s="156"/>
      <c r="GI62" s="156"/>
      <c r="GJ62" s="156"/>
      <c r="GK62" s="156"/>
      <c r="GL62" s="156"/>
      <c r="GM62" s="156"/>
      <c r="GN62" s="156"/>
      <c r="GO62" s="156"/>
      <c r="GP62" s="156"/>
      <c r="GQ62" s="156"/>
      <c r="GR62" s="156"/>
      <c r="GS62" s="156"/>
      <c r="GT62" s="156"/>
      <c r="GU62" s="156"/>
      <c r="GV62" s="156"/>
      <c r="GW62" s="156"/>
      <c r="GX62" s="156"/>
      <c r="GY62" s="156"/>
      <c r="GZ62" s="156"/>
      <c r="HA62" s="156"/>
      <c r="HB62" s="156"/>
      <c r="HC62" s="156"/>
      <c r="HD62" s="156"/>
      <c r="HE62" s="156"/>
      <c r="HF62" s="156"/>
      <c r="HG62" s="156"/>
      <c r="HH62" s="156"/>
      <c r="HI62" s="156"/>
      <c r="HJ62" s="156"/>
      <c r="HK62" s="156"/>
      <c r="HL62" s="156"/>
      <c r="HM62" s="156"/>
      <c r="HN62" s="156"/>
      <c r="HO62" s="156"/>
      <c r="HP62" s="156"/>
      <c r="HQ62" s="156"/>
      <c r="HR62" s="156"/>
      <c r="HS62" s="156"/>
      <c r="HT62" s="156"/>
      <c r="HU62" s="156"/>
      <c r="HV62" s="156"/>
      <c r="HW62" s="156"/>
      <c r="HX62" s="156"/>
      <c r="HY62" s="156"/>
      <c r="HZ62" s="156"/>
      <c r="IA62" s="156"/>
      <c r="IB62" s="156"/>
      <c r="IC62" s="156"/>
      <c r="ID62" s="156"/>
      <c r="IE62" s="156"/>
      <c r="IF62" s="156"/>
      <c r="IG62" s="156"/>
      <c r="IH62" s="156"/>
      <c r="II62" s="156"/>
      <c r="IJ62" s="156"/>
      <c r="IK62" s="156"/>
      <c r="IL62" s="156"/>
      <c r="IM62" s="156"/>
      <c r="IN62" s="156"/>
      <c r="IO62" s="156"/>
      <c r="IP62" s="156"/>
      <c r="IQ62" s="156"/>
      <c r="IR62" s="156"/>
      <c r="IS62" s="156"/>
      <c r="IT62" s="156"/>
      <c r="IU62" s="156"/>
      <c r="IV62" s="156"/>
    </row>
    <row r="63" spans="9:256" s="155" customFormat="1" ht="12.75">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6"/>
      <c r="CQ63" s="156"/>
      <c r="CR63" s="156"/>
      <c r="CS63" s="156"/>
      <c r="CT63" s="156"/>
      <c r="CU63" s="156"/>
      <c r="CV63" s="156"/>
      <c r="CW63" s="156"/>
      <c r="CX63" s="156"/>
      <c r="CY63" s="156"/>
      <c r="CZ63" s="156"/>
      <c r="DA63" s="156"/>
      <c r="DB63" s="156"/>
      <c r="DC63" s="156"/>
      <c r="DD63" s="156"/>
      <c r="DE63" s="156"/>
      <c r="DF63" s="156"/>
      <c r="DG63" s="156"/>
      <c r="DH63" s="156"/>
      <c r="DI63" s="156"/>
      <c r="DJ63" s="156"/>
      <c r="DK63" s="156"/>
      <c r="DL63" s="156"/>
      <c r="DM63" s="156"/>
      <c r="DN63" s="156"/>
      <c r="DO63" s="156"/>
      <c r="DP63" s="156"/>
      <c r="DQ63" s="156"/>
      <c r="DR63" s="156"/>
      <c r="DS63" s="156"/>
      <c r="DT63" s="156"/>
      <c r="DU63" s="156"/>
      <c r="DV63" s="156"/>
      <c r="DW63" s="156"/>
      <c r="DX63" s="156"/>
      <c r="DY63" s="156"/>
      <c r="DZ63" s="156"/>
      <c r="EA63" s="156"/>
      <c r="EB63" s="156"/>
      <c r="EC63" s="156"/>
      <c r="ED63" s="156"/>
      <c r="EE63" s="156"/>
      <c r="EF63" s="156"/>
      <c r="EG63" s="156"/>
      <c r="EH63" s="156"/>
      <c r="EI63" s="156"/>
      <c r="EJ63" s="156"/>
      <c r="EK63" s="156"/>
      <c r="EL63" s="156"/>
      <c r="EM63" s="156"/>
      <c r="EN63" s="156"/>
      <c r="EO63" s="156"/>
      <c r="EP63" s="156"/>
      <c r="EQ63" s="156"/>
      <c r="ER63" s="156"/>
      <c r="ES63" s="156"/>
      <c r="ET63" s="156"/>
      <c r="EU63" s="156"/>
      <c r="EV63" s="156"/>
      <c r="EW63" s="156"/>
      <c r="EX63" s="156"/>
      <c r="EY63" s="156"/>
      <c r="EZ63" s="156"/>
      <c r="FA63" s="156"/>
      <c r="FB63" s="156"/>
      <c r="FC63" s="156"/>
      <c r="FD63" s="156"/>
      <c r="FE63" s="156"/>
      <c r="FF63" s="156"/>
      <c r="FG63" s="156"/>
      <c r="FH63" s="156"/>
      <c r="FI63" s="156"/>
      <c r="FJ63" s="156"/>
      <c r="FK63" s="156"/>
      <c r="FL63" s="156"/>
      <c r="FM63" s="156"/>
      <c r="FN63" s="156"/>
      <c r="FO63" s="156"/>
      <c r="FP63" s="156"/>
      <c r="FQ63" s="156"/>
      <c r="FR63" s="156"/>
      <c r="FS63" s="156"/>
      <c r="FT63" s="156"/>
      <c r="FU63" s="156"/>
      <c r="FV63" s="156"/>
      <c r="FW63" s="156"/>
      <c r="FX63" s="156"/>
      <c r="FY63" s="156"/>
      <c r="FZ63" s="156"/>
      <c r="GA63" s="156"/>
      <c r="GB63" s="156"/>
      <c r="GC63" s="156"/>
      <c r="GD63" s="156"/>
      <c r="GE63" s="156"/>
      <c r="GF63" s="156"/>
      <c r="GG63" s="156"/>
      <c r="GH63" s="156"/>
      <c r="GI63" s="156"/>
      <c r="GJ63" s="156"/>
      <c r="GK63" s="156"/>
      <c r="GL63" s="156"/>
      <c r="GM63" s="156"/>
      <c r="GN63" s="156"/>
      <c r="GO63" s="156"/>
      <c r="GP63" s="156"/>
      <c r="GQ63" s="156"/>
      <c r="GR63" s="156"/>
      <c r="GS63" s="156"/>
      <c r="GT63" s="156"/>
      <c r="GU63" s="156"/>
      <c r="GV63" s="156"/>
      <c r="GW63" s="156"/>
      <c r="GX63" s="156"/>
      <c r="GY63" s="156"/>
      <c r="GZ63" s="156"/>
      <c r="HA63" s="156"/>
      <c r="HB63" s="156"/>
      <c r="HC63" s="156"/>
      <c r="HD63" s="156"/>
      <c r="HE63" s="156"/>
      <c r="HF63" s="156"/>
      <c r="HG63" s="156"/>
      <c r="HH63" s="156"/>
      <c r="HI63" s="156"/>
      <c r="HJ63" s="156"/>
      <c r="HK63" s="156"/>
      <c r="HL63" s="156"/>
      <c r="HM63" s="156"/>
      <c r="HN63" s="156"/>
      <c r="HO63" s="156"/>
      <c r="HP63" s="156"/>
      <c r="HQ63" s="156"/>
      <c r="HR63" s="156"/>
      <c r="HS63" s="156"/>
      <c r="HT63" s="156"/>
      <c r="HU63" s="156"/>
      <c r="HV63" s="156"/>
      <c r="HW63" s="156"/>
      <c r="HX63" s="156"/>
      <c r="HY63" s="156"/>
      <c r="HZ63" s="156"/>
      <c r="IA63" s="156"/>
      <c r="IB63" s="156"/>
      <c r="IC63" s="156"/>
      <c r="ID63" s="156"/>
      <c r="IE63" s="156"/>
      <c r="IF63" s="156"/>
      <c r="IG63" s="156"/>
      <c r="IH63" s="156"/>
      <c r="II63" s="156"/>
      <c r="IJ63" s="156"/>
      <c r="IK63" s="156"/>
      <c r="IL63" s="156"/>
      <c r="IM63" s="156"/>
      <c r="IN63" s="156"/>
      <c r="IO63" s="156"/>
      <c r="IP63" s="156"/>
      <c r="IQ63" s="156"/>
      <c r="IR63" s="156"/>
      <c r="IS63" s="156"/>
      <c r="IT63" s="156"/>
      <c r="IU63" s="156"/>
      <c r="IV63" s="156"/>
    </row>
    <row r="64" spans="9:256" s="155" customFormat="1" ht="12.75">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156"/>
      <c r="DE64" s="156"/>
      <c r="DF64" s="156"/>
      <c r="DG64" s="156"/>
      <c r="DH64" s="156"/>
      <c r="DI64" s="156"/>
      <c r="DJ64" s="156"/>
      <c r="DK64" s="156"/>
      <c r="DL64" s="156"/>
      <c r="DM64" s="156"/>
      <c r="DN64" s="156"/>
      <c r="DO64" s="156"/>
      <c r="DP64" s="156"/>
      <c r="DQ64" s="156"/>
      <c r="DR64" s="156"/>
      <c r="DS64" s="156"/>
      <c r="DT64" s="156"/>
      <c r="DU64" s="156"/>
      <c r="DV64" s="156"/>
      <c r="DW64" s="156"/>
      <c r="DX64" s="156"/>
      <c r="DY64" s="156"/>
      <c r="DZ64" s="156"/>
      <c r="EA64" s="156"/>
      <c r="EB64" s="156"/>
      <c r="EC64" s="156"/>
      <c r="ED64" s="156"/>
      <c r="EE64" s="156"/>
      <c r="EF64" s="156"/>
      <c r="EG64" s="156"/>
      <c r="EH64" s="156"/>
      <c r="EI64" s="156"/>
      <c r="EJ64" s="156"/>
      <c r="EK64" s="156"/>
      <c r="EL64" s="156"/>
      <c r="EM64" s="156"/>
      <c r="EN64" s="156"/>
      <c r="EO64" s="156"/>
      <c r="EP64" s="156"/>
      <c r="EQ64" s="156"/>
      <c r="ER64" s="156"/>
      <c r="ES64" s="156"/>
      <c r="ET64" s="156"/>
      <c r="EU64" s="156"/>
      <c r="EV64" s="156"/>
      <c r="EW64" s="156"/>
      <c r="EX64" s="156"/>
      <c r="EY64" s="156"/>
      <c r="EZ64" s="156"/>
      <c r="FA64" s="156"/>
      <c r="FB64" s="156"/>
      <c r="FC64" s="156"/>
      <c r="FD64" s="156"/>
      <c r="FE64" s="156"/>
      <c r="FF64" s="156"/>
      <c r="FG64" s="156"/>
      <c r="FH64" s="156"/>
      <c r="FI64" s="156"/>
      <c r="FJ64" s="156"/>
      <c r="FK64" s="156"/>
      <c r="FL64" s="156"/>
      <c r="FM64" s="156"/>
      <c r="FN64" s="156"/>
      <c r="FO64" s="156"/>
      <c r="FP64" s="156"/>
      <c r="FQ64" s="156"/>
      <c r="FR64" s="156"/>
      <c r="FS64" s="156"/>
      <c r="FT64" s="156"/>
      <c r="FU64" s="156"/>
      <c r="FV64" s="156"/>
      <c r="FW64" s="156"/>
      <c r="FX64" s="156"/>
      <c r="FY64" s="156"/>
      <c r="FZ64" s="156"/>
      <c r="GA64" s="156"/>
      <c r="GB64" s="156"/>
      <c r="GC64" s="156"/>
      <c r="GD64" s="156"/>
      <c r="GE64" s="156"/>
      <c r="GF64" s="156"/>
      <c r="GG64" s="156"/>
      <c r="GH64" s="156"/>
      <c r="GI64" s="156"/>
      <c r="GJ64" s="156"/>
      <c r="GK64" s="156"/>
      <c r="GL64" s="156"/>
      <c r="GM64" s="156"/>
      <c r="GN64" s="156"/>
      <c r="GO64" s="156"/>
      <c r="GP64" s="156"/>
      <c r="GQ64" s="156"/>
      <c r="GR64" s="156"/>
      <c r="GS64" s="156"/>
      <c r="GT64" s="156"/>
      <c r="GU64" s="156"/>
      <c r="GV64" s="156"/>
      <c r="GW64" s="156"/>
      <c r="GX64" s="156"/>
      <c r="GY64" s="156"/>
      <c r="GZ64" s="156"/>
      <c r="HA64" s="156"/>
      <c r="HB64" s="156"/>
      <c r="HC64" s="156"/>
      <c r="HD64" s="156"/>
      <c r="HE64" s="156"/>
      <c r="HF64" s="156"/>
      <c r="HG64" s="156"/>
      <c r="HH64" s="156"/>
      <c r="HI64" s="156"/>
      <c r="HJ64" s="156"/>
      <c r="HK64" s="156"/>
      <c r="HL64" s="156"/>
      <c r="HM64" s="156"/>
      <c r="HN64" s="156"/>
      <c r="HO64" s="156"/>
      <c r="HP64" s="156"/>
      <c r="HQ64" s="156"/>
      <c r="HR64" s="156"/>
      <c r="HS64" s="156"/>
      <c r="HT64" s="156"/>
      <c r="HU64" s="156"/>
      <c r="HV64" s="156"/>
      <c r="HW64" s="156"/>
      <c r="HX64" s="156"/>
      <c r="HY64" s="156"/>
      <c r="HZ64" s="156"/>
      <c r="IA64" s="156"/>
      <c r="IB64" s="156"/>
      <c r="IC64" s="156"/>
      <c r="ID64" s="156"/>
      <c r="IE64" s="156"/>
      <c r="IF64" s="156"/>
      <c r="IG64" s="156"/>
      <c r="IH64" s="156"/>
      <c r="II64" s="156"/>
      <c r="IJ64" s="156"/>
      <c r="IK64" s="156"/>
      <c r="IL64" s="156"/>
      <c r="IM64" s="156"/>
      <c r="IN64" s="156"/>
      <c r="IO64" s="156"/>
      <c r="IP64" s="156"/>
      <c r="IQ64" s="156"/>
      <c r="IR64" s="156"/>
      <c r="IS64" s="156"/>
      <c r="IT64" s="156"/>
      <c r="IU64" s="156"/>
      <c r="IV64" s="156"/>
    </row>
    <row r="65" spans="9:256" s="155" customFormat="1" ht="12.75">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156"/>
      <c r="DE65" s="156"/>
      <c r="DF65" s="156"/>
      <c r="DG65" s="156"/>
      <c r="DH65" s="156"/>
      <c r="DI65" s="156"/>
      <c r="DJ65" s="156"/>
      <c r="DK65" s="156"/>
      <c r="DL65" s="156"/>
      <c r="DM65" s="156"/>
      <c r="DN65" s="156"/>
      <c r="DO65" s="156"/>
      <c r="DP65" s="156"/>
      <c r="DQ65" s="156"/>
      <c r="DR65" s="156"/>
      <c r="DS65" s="156"/>
      <c r="DT65" s="156"/>
      <c r="DU65" s="156"/>
      <c r="DV65" s="156"/>
      <c r="DW65" s="156"/>
      <c r="DX65" s="156"/>
      <c r="DY65" s="156"/>
      <c r="DZ65" s="156"/>
      <c r="EA65" s="156"/>
      <c r="EB65" s="156"/>
      <c r="EC65" s="156"/>
      <c r="ED65" s="156"/>
      <c r="EE65" s="156"/>
      <c r="EF65" s="156"/>
      <c r="EG65" s="156"/>
      <c r="EH65" s="156"/>
      <c r="EI65" s="156"/>
      <c r="EJ65" s="156"/>
      <c r="EK65" s="156"/>
      <c r="EL65" s="156"/>
      <c r="EM65" s="156"/>
      <c r="EN65" s="156"/>
      <c r="EO65" s="156"/>
      <c r="EP65" s="156"/>
      <c r="EQ65" s="156"/>
      <c r="ER65" s="156"/>
      <c r="ES65" s="156"/>
      <c r="ET65" s="156"/>
      <c r="EU65" s="156"/>
      <c r="EV65" s="156"/>
      <c r="EW65" s="156"/>
      <c r="EX65" s="156"/>
      <c r="EY65" s="156"/>
      <c r="EZ65" s="156"/>
      <c r="FA65" s="156"/>
      <c r="FB65" s="156"/>
      <c r="FC65" s="156"/>
      <c r="FD65" s="156"/>
      <c r="FE65" s="156"/>
      <c r="FF65" s="156"/>
      <c r="FG65" s="156"/>
      <c r="FH65" s="156"/>
      <c r="FI65" s="156"/>
      <c r="FJ65" s="156"/>
      <c r="FK65" s="156"/>
      <c r="FL65" s="156"/>
      <c r="FM65" s="156"/>
      <c r="FN65" s="156"/>
      <c r="FO65" s="156"/>
      <c r="FP65" s="156"/>
      <c r="FQ65" s="156"/>
      <c r="FR65" s="156"/>
      <c r="FS65" s="156"/>
      <c r="FT65" s="156"/>
      <c r="FU65" s="156"/>
      <c r="FV65" s="156"/>
      <c r="FW65" s="156"/>
      <c r="FX65" s="156"/>
      <c r="FY65" s="156"/>
      <c r="FZ65" s="156"/>
      <c r="GA65" s="156"/>
      <c r="GB65" s="156"/>
      <c r="GC65" s="156"/>
      <c r="GD65" s="156"/>
      <c r="GE65" s="156"/>
      <c r="GF65" s="156"/>
      <c r="GG65" s="156"/>
      <c r="GH65" s="156"/>
      <c r="GI65" s="156"/>
      <c r="GJ65" s="156"/>
      <c r="GK65" s="156"/>
      <c r="GL65" s="156"/>
      <c r="GM65" s="156"/>
      <c r="GN65" s="156"/>
      <c r="GO65" s="156"/>
      <c r="GP65" s="156"/>
      <c r="GQ65" s="156"/>
      <c r="GR65" s="156"/>
      <c r="GS65" s="156"/>
      <c r="GT65" s="156"/>
      <c r="GU65" s="156"/>
      <c r="GV65" s="156"/>
      <c r="GW65" s="156"/>
      <c r="GX65" s="156"/>
      <c r="GY65" s="156"/>
      <c r="GZ65" s="156"/>
      <c r="HA65" s="156"/>
      <c r="HB65" s="156"/>
      <c r="HC65" s="156"/>
      <c r="HD65" s="156"/>
      <c r="HE65" s="156"/>
      <c r="HF65" s="156"/>
      <c r="HG65" s="156"/>
      <c r="HH65" s="156"/>
      <c r="HI65" s="156"/>
      <c r="HJ65" s="156"/>
      <c r="HK65" s="156"/>
      <c r="HL65" s="156"/>
      <c r="HM65" s="156"/>
      <c r="HN65" s="156"/>
      <c r="HO65" s="156"/>
      <c r="HP65" s="156"/>
      <c r="HQ65" s="156"/>
      <c r="HR65" s="156"/>
      <c r="HS65" s="156"/>
      <c r="HT65" s="156"/>
      <c r="HU65" s="156"/>
      <c r="HV65" s="156"/>
      <c r="HW65" s="156"/>
      <c r="HX65" s="156"/>
      <c r="HY65" s="156"/>
      <c r="HZ65" s="156"/>
      <c r="IA65" s="156"/>
      <c r="IB65" s="156"/>
      <c r="IC65" s="156"/>
      <c r="ID65" s="156"/>
      <c r="IE65" s="156"/>
      <c r="IF65" s="156"/>
      <c r="IG65" s="156"/>
      <c r="IH65" s="156"/>
      <c r="II65" s="156"/>
      <c r="IJ65" s="156"/>
      <c r="IK65" s="156"/>
      <c r="IL65" s="156"/>
      <c r="IM65" s="156"/>
      <c r="IN65" s="156"/>
      <c r="IO65" s="156"/>
      <c r="IP65" s="156"/>
      <c r="IQ65" s="156"/>
      <c r="IR65" s="156"/>
      <c r="IS65" s="156"/>
      <c r="IT65" s="156"/>
      <c r="IU65" s="156"/>
      <c r="IV65" s="156"/>
    </row>
    <row r="66" spans="9:256" s="155" customFormat="1" ht="12.75">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56"/>
      <c r="ED66" s="156"/>
      <c r="EE66" s="156"/>
      <c r="EF66" s="156"/>
      <c r="EG66" s="156"/>
      <c r="EH66" s="156"/>
      <c r="EI66" s="156"/>
      <c r="EJ66" s="156"/>
      <c r="EK66" s="156"/>
      <c r="EL66" s="156"/>
      <c r="EM66" s="156"/>
      <c r="EN66" s="156"/>
      <c r="EO66" s="156"/>
      <c r="EP66" s="156"/>
      <c r="EQ66" s="156"/>
      <c r="ER66" s="156"/>
      <c r="ES66" s="156"/>
      <c r="ET66" s="156"/>
      <c r="EU66" s="156"/>
      <c r="EV66" s="156"/>
      <c r="EW66" s="156"/>
      <c r="EX66" s="156"/>
      <c r="EY66" s="156"/>
      <c r="EZ66" s="156"/>
      <c r="FA66" s="156"/>
      <c r="FB66" s="156"/>
      <c r="FC66" s="156"/>
      <c r="FD66" s="156"/>
      <c r="FE66" s="156"/>
      <c r="FF66" s="156"/>
      <c r="FG66" s="156"/>
      <c r="FH66" s="156"/>
      <c r="FI66" s="156"/>
      <c r="FJ66" s="156"/>
      <c r="FK66" s="156"/>
      <c r="FL66" s="156"/>
      <c r="FM66" s="156"/>
      <c r="FN66" s="156"/>
      <c r="FO66" s="156"/>
      <c r="FP66" s="156"/>
      <c r="FQ66" s="156"/>
      <c r="FR66" s="156"/>
      <c r="FS66" s="156"/>
      <c r="FT66" s="156"/>
      <c r="FU66" s="156"/>
      <c r="FV66" s="156"/>
      <c r="FW66" s="156"/>
      <c r="FX66" s="156"/>
      <c r="FY66" s="156"/>
      <c r="FZ66" s="156"/>
      <c r="GA66" s="156"/>
      <c r="GB66" s="156"/>
      <c r="GC66" s="156"/>
      <c r="GD66" s="156"/>
      <c r="GE66" s="156"/>
      <c r="GF66" s="156"/>
      <c r="GG66" s="156"/>
      <c r="GH66" s="156"/>
      <c r="GI66" s="156"/>
      <c r="GJ66" s="156"/>
      <c r="GK66" s="156"/>
      <c r="GL66" s="156"/>
      <c r="GM66" s="156"/>
      <c r="GN66" s="156"/>
      <c r="GO66" s="156"/>
      <c r="GP66" s="156"/>
      <c r="GQ66" s="156"/>
      <c r="GR66" s="156"/>
      <c r="GS66" s="156"/>
      <c r="GT66" s="156"/>
      <c r="GU66" s="156"/>
      <c r="GV66" s="156"/>
      <c r="GW66" s="156"/>
      <c r="GX66" s="156"/>
      <c r="GY66" s="156"/>
      <c r="GZ66" s="156"/>
      <c r="HA66" s="156"/>
      <c r="HB66" s="156"/>
      <c r="HC66" s="156"/>
      <c r="HD66" s="156"/>
      <c r="HE66" s="156"/>
      <c r="HF66" s="156"/>
      <c r="HG66" s="156"/>
      <c r="HH66" s="156"/>
      <c r="HI66" s="156"/>
      <c r="HJ66" s="156"/>
      <c r="HK66" s="156"/>
      <c r="HL66" s="156"/>
      <c r="HM66" s="156"/>
      <c r="HN66" s="156"/>
      <c r="HO66" s="156"/>
      <c r="HP66" s="156"/>
      <c r="HQ66" s="156"/>
      <c r="HR66" s="156"/>
      <c r="HS66" s="156"/>
      <c r="HT66" s="156"/>
      <c r="HU66" s="156"/>
      <c r="HV66" s="156"/>
      <c r="HW66" s="156"/>
      <c r="HX66" s="156"/>
      <c r="HY66" s="156"/>
      <c r="HZ66" s="156"/>
      <c r="IA66" s="156"/>
      <c r="IB66" s="156"/>
      <c r="IC66" s="156"/>
      <c r="ID66" s="156"/>
      <c r="IE66" s="156"/>
      <c r="IF66" s="156"/>
      <c r="IG66" s="156"/>
      <c r="IH66" s="156"/>
      <c r="II66" s="156"/>
      <c r="IJ66" s="156"/>
      <c r="IK66" s="156"/>
      <c r="IL66" s="156"/>
      <c r="IM66" s="156"/>
      <c r="IN66" s="156"/>
      <c r="IO66" s="156"/>
      <c r="IP66" s="156"/>
      <c r="IQ66" s="156"/>
      <c r="IR66" s="156"/>
      <c r="IS66" s="156"/>
      <c r="IT66" s="156"/>
      <c r="IU66" s="156"/>
      <c r="IV66" s="156"/>
    </row>
    <row r="67" spans="9:256" s="155" customFormat="1" ht="12.75">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c r="GF67" s="156"/>
      <c r="GG67" s="156"/>
      <c r="GH67" s="156"/>
      <c r="GI67" s="156"/>
      <c r="GJ67" s="156"/>
      <c r="GK67" s="156"/>
      <c r="GL67" s="156"/>
      <c r="GM67" s="156"/>
      <c r="GN67" s="156"/>
      <c r="GO67" s="156"/>
      <c r="GP67" s="156"/>
      <c r="GQ67" s="156"/>
      <c r="GR67" s="156"/>
      <c r="GS67" s="156"/>
      <c r="GT67" s="156"/>
      <c r="GU67" s="156"/>
      <c r="GV67" s="156"/>
      <c r="GW67" s="156"/>
      <c r="GX67" s="156"/>
      <c r="GY67" s="156"/>
      <c r="GZ67" s="156"/>
      <c r="HA67" s="156"/>
      <c r="HB67" s="156"/>
      <c r="HC67" s="156"/>
      <c r="HD67" s="156"/>
      <c r="HE67" s="156"/>
      <c r="HF67" s="156"/>
      <c r="HG67" s="156"/>
      <c r="HH67" s="156"/>
      <c r="HI67" s="156"/>
      <c r="HJ67" s="156"/>
      <c r="HK67" s="156"/>
      <c r="HL67" s="156"/>
      <c r="HM67" s="156"/>
      <c r="HN67" s="156"/>
      <c r="HO67" s="156"/>
      <c r="HP67" s="156"/>
      <c r="HQ67" s="156"/>
      <c r="HR67" s="156"/>
      <c r="HS67" s="156"/>
      <c r="HT67" s="156"/>
      <c r="HU67" s="156"/>
      <c r="HV67" s="156"/>
      <c r="HW67" s="156"/>
      <c r="HX67" s="156"/>
      <c r="HY67" s="156"/>
      <c r="HZ67" s="156"/>
      <c r="IA67" s="156"/>
      <c r="IB67" s="156"/>
      <c r="IC67" s="156"/>
      <c r="ID67" s="156"/>
      <c r="IE67" s="156"/>
      <c r="IF67" s="156"/>
      <c r="IG67" s="156"/>
      <c r="IH67" s="156"/>
      <c r="II67" s="156"/>
      <c r="IJ67" s="156"/>
      <c r="IK67" s="156"/>
      <c r="IL67" s="156"/>
      <c r="IM67" s="156"/>
      <c r="IN67" s="156"/>
      <c r="IO67" s="156"/>
      <c r="IP67" s="156"/>
      <c r="IQ67" s="156"/>
      <c r="IR67" s="156"/>
      <c r="IS67" s="156"/>
      <c r="IT67" s="156"/>
      <c r="IU67" s="156"/>
      <c r="IV67" s="156"/>
    </row>
    <row r="68" spans="9:256" s="155" customFormat="1" ht="12.75">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c r="GF68" s="156"/>
      <c r="GG68" s="156"/>
      <c r="GH68" s="156"/>
      <c r="GI68" s="156"/>
      <c r="GJ68" s="156"/>
      <c r="GK68" s="156"/>
      <c r="GL68" s="156"/>
      <c r="GM68" s="156"/>
      <c r="GN68" s="156"/>
      <c r="GO68" s="156"/>
      <c r="GP68" s="156"/>
      <c r="GQ68" s="156"/>
      <c r="GR68" s="156"/>
      <c r="GS68" s="156"/>
      <c r="GT68" s="156"/>
      <c r="GU68" s="156"/>
      <c r="GV68" s="156"/>
      <c r="GW68" s="156"/>
      <c r="GX68" s="156"/>
      <c r="GY68" s="156"/>
      <c r="GZ68" s="156"/>
      <c r="HA68" s="156"/>
      <c r="HB68" s="156"/>
      <c r="HC68" s="156"/>
      <c r="HD68" s="156"/>
      <c r="HE68" s="156"/>
      <c r="HF68" s="156"/>
      <c r="HG68" s="156"/>
      <c r="HH68" s="156"/>
      <c r="HI68" s="156"/>
      <c r="HJ68" s="156"/>
      <c r="HK68" s="156"/>
      <c r="HL68" s="156"/>
      <c r="HM68" s="156"/>
      <c r="HN68" s="156"/>
      <c r="HO68" s="156"/>
      <c r="HP68" s="156"/>
      <c r="HQ68" s="156"/>
      <c r="HR68" s="156"/>
      <c r="HS68" s="156"/>
      <c r="HT68" s="156"/>
      <c r="HU68" s="156"/>
      <c r="HV68" s="156"/>
      <c r="HW68" s="156"/>
      <c r="HX68" s="156"/>
      <c r="HY68" s="156"/>
      <c r="HZ68" s="156"/>
      <c r="IA68" s="156"/>
      <c r="IB68" s="156"/>
      <c r="IC68" s="156"/>
      <c r="ID68" s="156"/>
      <c r="IE68" s="156"/>
      <c r="IF68" s="156"/>
      <c r="IG68" s="156"/>
      <c r="IH68" s="156"/>
      <c r="II68" s="156"/>
      <c r="IJ68" s="156"/>
      <c r="IK68" s="156"/>
      <c r="IL68" s="156"/>
      <c r="IM68" s="156"/>
      <c r="IN68" s="156"/>
      <c r="IO68" s="156"/>
      <c r="IP68" s="156"/>
      <c r="IQ68" s="156"/>
      <c r="IR68" s="156"/>
      <c r="IS68" s="156"/>
      <c r="IT68" s="156"/>
      <c r="IU68" s="156"/>
      <c r="IV68" s="156"/>
    </row>
    <row r="69" spans="9:256" s="155" customFormat="1" ht="12.75">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c r="GH69" s="156"/>
      <c r="GI69" s="156"/>
      <c r="GJ69" s="156"/>
      <c r="GK69" s="156"/>
      <c r="GL69" s="156"/>
      <c r="GM69" s="156"/>
      <c r="GN69" s="156"/>
      <c r="GO69" s="156"/>
      <c r="GP69" s="156"/>
      <c r="GQ69" s="156"/>
      <c r="GR69" s="156"/>
      <c r="GS69" s="156"/>
      <c r="GT69" s="156"/>
      <c r="GU69" s="156"/>
      <c r="GV69" s="156"/>
      <c r="GW69" s="156"/>
      <c r="GX69" s="156"/>
      <c r="GY69" s="156"/>
      <c r="GZ69" s="156"/>
      <c r="HA69" s="156"/>
      <c r="HB69" s="156"/>
      <c r="HC69" s="156"/>
      <c r="HD69" s="156"/>
      <c r="HE69" s="156"/>
      <c r="HF69" s="156"/>
      <c r="HG69" s="156"/>
      <c r="HH69" s="156"/>
      <c r="HI69" s="156"/>
      <c r="HJ69" s="156"/>
      <c r="HK69" s="156"/>
      <c r="HL69" s="156"/>
      <c r="HM69" s="156"/>
      <c r="HN69" s="156"/>
      <c r="HO69" s="156"/>
      <c r="HP69" s="156"/>
      <c r="HQ69" s="156"/>
      <c r="HR69" s="156"/>
      <c r="HS69" s="156"/>
      <c r="HT69" s="156"/>
      <c r="HU69" s="156"/>
      <c r="HV69" s="156"/>
      <c r="HW69" s="156"/>
      <c r="HX69" s="156"/>
      <c r="HY69" s="156"/>
      <c r="HZ69" s="156"/>
      <c r="IA69" s="156"/>
      <c r="IB69" s="156"/>
      <c r="IC69" s="156"/>
      <c r="ID69" s="156"/>
      <c r="IE69" s="156"/>
      <c r="IF69" s="156"/>
      <c r="IG69" s="156"/>
      <c r="IH69" s="156"/>
      <c r="II69" s="156"/>
      <c r="IJ69" s="156"/>
      <c r="IK69" s="156"/>
      <c r="IL69" s="156"/>
      <c r="IM69" s="156"/>
      <c r="IN69" s="156"/>
      <c r="IO69" s="156"/>
      <c r="IP69" s="156"/>
      <c r="IQ69" s="156"/>
      <c r="IR69" s="156"/>
      <c r="IS69" s="156"/>
      <c r="IT69" s="156"/>
      <c r="IU69" s="156"/>
      <c r="IV69" s="156"/>
    </row>
    <row r="70" spans="9:256" s="155" customFormat="1" ht="12.75">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6"/>
      <c r="GL70" s="156"/>
      <c r="GM70" s="156"/>
      <c r="GN70" s="156"/>
      <c r="GO70" s="156"/>
      <c r="GP70" s="156"/>
      <c r="GQ70" s="156"/>
      <c r="GR70" s="156"/>
      <c r="GS70" s="156"/>
      <c r="GT70" s="156"/>
      <c r="GU70" s="156"/>
      <c r="GV70" s="156"/>
      <c r="GW70" s="156"/>
      <c r="GX70" s="156"/>
      <c r="GY70" s="156"/>
      <c r="GZ70" s="156"/>
      <c r="HA70" s="156"/>
      <c r="HB70" s="156"/>
      <c r="HC70" s="156"/>
      <c r="HD70" s="156"/>
      <c r="HE70" s="156"/>
      <c r="HF70" s="156"/>
      <c r="HG70" s="156"/>
      <c r="HH70" s="156"/>
      <c r="HI70" s="156"/>
      <c r="HJ70" s="156"/>
      <c r="HK70" s="156"/>
      <c r="HL70" s="156"/>
      <c r="HM70" s="156"/>
      <c r="HN70" s="156"/>
      <c r="HO70" s="156"/>
      <c r="HP70" s="156"/>
      <c r="HQ70" s="156"/>
      <c r="HR70" s="156"/>
      <c r="HS70" s="156"/>
      <c r="HT70" s="156"/>
      <c r="HU70" s="156"/>
      <c r="HV70" s="156"/>
      <c r="HW70" s="156"/>
      <c r="HX70" s="156"/>
      <c r="HY70" s="156"/>
      <c r="HZ70" s="156"/>
      <c r="IA70" s="156"/>
      <c r="IB70" s="156"/>
      <c r="IC70" s="156"/>
      <c r="ID70" s="156"/>
      <c r="IE70" s="156"/>
      <c r="IF70" s="156"/>
      <c r="IG70" s="156"/>
      <c r="IH70" s="156"/>
      <c r="II70" s="156"/>
      <c r="IJ70" s="156"/>
      <c r="IK70" s="156"/>
      <c r="IL70" s="156"/>
      <c r="IM70" s="156"/>
      <c r="IN70" s="156"/>
      <c r="IO70" s="156"/>
      <c r="IP70" s="156"/>
      <c r="IQ70" s="156"/>
      <c r="IR70" s="156"/>
      <c r="IS70" s="156"/>
      <c r="IT70" s="156"/>
      <c r="IU70" s="156"/>
      <c r="IV70" s="156"/>
    </row>
    <row r="71" spans="9:256" s="155" customFormat="1" ht="12.75">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c r="GH71" s="156"/>
      <c r="GI71" s="156"/>
      <c r="GJ71" s="156"/>
      <c r="GK71" s="156"/>
      <c r="GL71" s="156"/>
      <c r="GM71" s="156"/>
      <c r="GN71" s="156"/>
      <c r="GO71" s="156"/>
      <c r="GP71" s="156"/>
      <c r="GQ71" s="156"/>
      <c r="GR71" s="156"/>
      <c r="GS71" s="156"/>
      <c r="GT71" s="156"/>
      <c r="GU71" s="156"/>
      <c r="GV71" s="156"/>
      <c r="GW71" s="156"/>
      <c r="GX71" s="156"/>
      <c r="GY71" s="156"/>
      <c r="GZ71" s="156"/>
      <c r="HA71" s="156"/>
      <c r="HB71" s="156"/>
      <c r="HC71" s="156"/>
      <c r="HD71" s="156"/>
      <c r="HE71" s="156"/>
      <c r="HF71" s="156"/>
      <c r="HG71" s="156"/>
      <c r="HH71" s="156"/>
      <c r="HI71" s="156"/>
      <c r="HJ71" s="156"/>
      <c r="HK71" s="156"/>
      <c r="HL71" s="156"/>
      <c r="HM71" s="156"/>
      <c r="HN71" s="156"/>
      <c r="HO71" s="156"/>
      <c r="HP71" s="156"/>
      <c r="HQ71" s="156"/>
      <c r="HR71" s="156"/>
      <c r="HS71" s="156"/>
      <c r="HT71" s="156"/>
      <c r="HU71" s="156"/>
      <c r="HV71" s="156"/>
      <c r="HW71" s="156"/>
      <c r="HX71" s="156"/>
      <c r="HY71" s="156"/>
      <c r="HZ71" s="156"/>
      <c r="IA71" s="156"/>
      <c r="IB71" s="156"/>
      <c r="IC71" s="156"/>
      <c r="ID71" s="156"/>
      <c r="IE71" s="156"/>
      <c r="IF71" s="156"/>
      <c r="IG71" s="156"/>
      <c r="IH71" s="156"/>
      <c r="II71" s="156"/>
      <c r="IJ71" s="156"/>
      <c r="IK71" s="156"/>
      <c r="IL71" s="156"/>
      <c r="IM71" s="156"/>
      <c r="IN71" s="156"/>
      <c r="IO71" s="156"/>
      <c r="IP71" s="156"/>
      <c r="IQ71" s="156"/>
      <c r="IR71" s="156"/>
      <c r="IS71" s="156"/>
      <c r="IT71" s="156"/>
      <c r="IU71" s="156"/>
      <c r="IV71" s="156"/>
    </row>
    <row r="72" spans="9:256" s="155" customFormat="1" ht="12.75">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c r="GH72" s="156"/>
      <c r="GI72" s="156"/>
      <c r="GJ72" s="156"/>
      <c r="GK72" s="156"/>
      <c r="GL72" s="156"/>
      <c r="GM72" s="156"/>
      <c r="GN72" s="156"/>
      <c r="GO72" s="156"/>
      <c r="GP72" s="156"/>
      <c r="GQ72" s="156"/>
      <c r="GR72" s="156"/>
      <c r="GS72" s="156"/>
      <c r="GT72" s="156"/>
      <c r="GU72" s="156"/>
      <c r="GV72" s="156"/>
      <c r="GW72" s="156"/>
      <c r="GX72" s="156"/>
      <c r="GY72" s="156"/>
      <c r="GZ72" s="156"/>
      <c r="HA72" s="156"/>
      <c r="HB72" s="156"/>
      <c r="HC72" s="156"/>
      <c r="HD72" s="156"/>
      <c r="HE72" s="156"/>
      <c r="HF72" s="156"/>
      <c r="HG72" s="156"/>
      <c r="HH72" s="156"/>
      <c r="HI72" s="156"/>
      <c r="HJ72" s="156"/>
      <c r="HK72" s="156"/>
      <c r="HL72" s="156"/>
      <c r="HM72" s="156"/>
      <c r="HN72" s="156"/>
      <c r="HO72" s="156"/>
      <c r="HP72" s="156"/>
      <c r="HQ72" s="156"/>
      <c r="HR72" s="156"/>
      <c r="HS72" s="156"/>
      <c r="HT72" s="156"/>
      <c r="HU72" s="156"/>
      <c r="HV72" s="156"/>
      <c r="HW72" s="156"/>
      <c r="HX72" s="156"/>
      <c r="HY72" s="156"/>
      <c r="HZ72" s="156"/>
      <c r="IA72" s="156"/>
      <c r="IB72" s="156"/>
      <c r="IC72" s="156"/>
      <c r="ID72" s="156"/>
      <c r="IE72" s="156"/>
      <c r="IF72" s="156"/>
      <c r="IG72" s="156"/>
      <c r="IH72" s="156"/>
      <c r="II72" s="156"/>
      <c r="IJ72" s="156"/>
      <c r="IK72" s="156"/>
      <c r="IL72" s="156"/>
      <c r="IM72" s="156"/>
      <c r="IN72" s="156"/>
      <c r="IO72" s="156"/>
      <c r="IP72" s="156"/>
      <c r="IQ72" s="156"/>
      <c r="IR72" s="156"/>
      <c r="IS72" s="156"/>
      <c r="IT72" s="156"/>
      <c r="IU72" s="156"/>
      <c r="IV72" s="156"/>
    </row>
    <row r="73" spans="9:256" s="155" customFormat="1" ht="12.75">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c r="GF73" s="156"/>
      <c r="GG73" s="156"/>
      <c r="GH73" s="156"/>
      <c r="GI73" s="156"/>
      <c r="GJ73" s="156"/>
      <c r="GK73" s="156"/>
      <c r="GL73" s="156"/>
      <c r="GM73" s="156"/>
      <c r="GN73" s="156"/>
      <c r="GO73" s="156"/>
      <c r="GP73" s="156"/>
      <c r="GQ73" s="156"/>
      <c r="GR73" s="156"/>
      <c r="GS73" s="156"/>
      <c r="GT73" s="156"/>
      <c r="GU73" s="156"/>
      <c r="GV73" s="156"/>
      <c r="GW73" s="156"/>
      <c r="GX73" s="156"/>
      <c r="GY73" s="156"/>
      <c r="GZ73" s="156"/>
      <c r="HA73" s="156"/>
      <c r="HB73" s="156"/>
      <c r="HC73" s="156"/>
      <c r="HD73" s="156"/>
      <c r="HE73" s="156"/>
      <c r="HF73" s="156"/>
      <c r="HG73" s="156"/>
      <c r="HH73" s="156"/>
      <c r="HI73" s="156"/>
      <c r="HJ73" s="156"/>
      <c r="HK73" s="156"/>
      <c r="HL73" s="156"/>
      <c r="HM73" s="156"/>
      <c r="HN73" s="156"/>
      <c r="HO73" s="156"/>
      <c r="HP73" s="156"/>
      <c r="HQ73" s="156"/>
      <c r="HR73" s="156"/>
      <c r="HS73" s="156"/>
      <c r="HT73" s="156"/>
      <c r="HU73" s="156"/>
      <c r="HV73" s="156"/>
      <c r="HW73" s="156"/>
      <c r="HX73" s="156"/>
      <c r="HY73" s="156"/>
      <c r="HZ73" s="156"/>
      <c r="IA73" s="156"/>
      <c r="IB73" s="156"/>
      <c r="IC73" s="156"/>
      <c r="ID73" s="156"/>
      <c r="IE73" s="156"/>
      <c r="IF73" s="156"/>
      <c r="IG73" s="156"/>
      <c r="IH73" s="156"/>
      <c r="II73" s="156"/>
      <c r="IJ73" s="156"/>
      <c r="IK73" s="156"/>
      <c r="IL73" s="156"/>
      <c r="IM73" s="156"/>
      <c r="IN73" s="156"/>
      <c r="IO73" s="156"/>
      <c r="IP73" s="156"/>
      <c r="IQ73" s="156"/>
      <c r="IR73" s="156"/>
      <c r="IS73" s="156"/>
      <c r="IT73" s="156"/>
      <c r="IU73" s="156"/>
      <c r="IV73" s="156"/>
    </row>
    <row r="74" spans="9:256" s="155" customFormat="1" ht="12.75">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c r="GF74" s="156"/>
      <c r="GG74" s="156"/>
      <c r="GH74" s="156"/>
      <c r="GI74" s="156"/>
      <c r="GJ74" s="156"/>
      <c r="GK74" s="156"/>
      <c r="GL74" s="156"/>
      <c r="GM74" s="156"/>
      <c r="GN74" s="156"/>
      <c r="GO74" s="156"/>
      <c r="GP74" s="156"/>
      <c r="GQ74" s="156"/>
      <c r="GR74" s="156"/>
      <c r="GS74" s="156"/>
      <c r="GT74" s="156"/>
      <c r="GU74" s="156"/>
      <c r="GV74" s="156"/>
      <c r="GW74" s="156"/>
      <c r="GX74" s="156"/>
      <c r="GY74" s="156"/>
      <c r="GZ74" s="156"/>
      <c r="HA74" s="156"/>
      <c r="HB74" s="156"/>
      <c r="HC74" s="156"/>
      <c r="HD74" s="156"/>
      <c r="HE74" s="156"/>
      <c r="HF74" s="156"/>
      <c r="HG74" s="156"/>
      <c r="HH74" s="156"/>
      <c r="HI74" s="156"/>
      <c r="HJ74" s="156"/>
      <c r="HK74" s="156"/>
      <c r="HL74" s="156"/>
      <c r="HM74" s="156"/>
      <c r="HN74" s="156"/>
      <c r="HO74" s="156"/>
      <c r="HP74" s="156"/>
      <c r="HQ74" s="156"/>
      <c r="HR74" s="156"/>
      <c r="HS74" s="156"/>
      <c r="HT74" s="156"/>
      <c r="HU74" s="156"/>
      <c r="HV74" s="156"/>
      <c r="HW74" s="156"/>
      <c r="HX74" s="156"/>
      <c r="HY74" s="156"/>
      <c r="HZ74" s="156"/>
      <c r="IA74" s="156"/>
      <c r="IB74" s="156"/>
      <c r="IC74" s="156"/>
      <c r="ID74" s="156"/>
      <c r="IE74" s="156"/>
      <c r="IF74" s="156"/>
      <c r="IG74" s="156"/>
      <c r="IH74" s="156"/>
      <c r="II74" s="156"/>
      <c r="IJ74" s="156"/>
      <c r="IK74" s="156"/>
      <c r="IL74" s="156"/>
      <c r="IM74" s="156"/>
      <c r="IN74" s="156"/>
      <c r="IO74" s="156"/>
      <c r="IP74" s="156"/>
      <c r="IQ74" s="156"/>
      <c r="IR74" s="156"/>
      <c r="IS74" s="156"/>
      <c r="IT74" s="156"/>
      <c r="IU74" s="156"/>
      <c r="IV74" s="156"/>
    </row>
    <row r="75" spans="9:256" s="155" customFormat="1" ht="12.75">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c r="GF75" s="156"/>
      <c r="GG75" s="156"/>
      <c r="GH75" s="156"/>
      <c r="GI75" s="156"/>
      <c r="GJ75" s="156"/>
      <c r="GK75" s="156"/>
      <c r="GL75" s="156"/>
      <c r="GM75" s="156"/>
      <c r="GN75" s="156"/>
      <c r="GO75" s="156"/>
      <c r="GP75" s="156"/>
      <c r="GQ75" s="156"/>
      <c r="GR75" s="156"/>
      <c r="GS75" s="156"/>
      <c r="GT75" s="156"/>
      <c r="GU75" s="156"/>
      <c r="GV75" s="156"/>
      <c r="GW75" s="156"/>
      <c r="GX75" s="156"/>
      <c r="GY75" s="156"/>
      <c r="GZ75" s="156"/>
      <c r="HA75" s="156"/>
      <c r="HB75" s="156"/>
      <c r="HC75" s="156"/>
      <c r="HD75" s="156"/>
      <c r="HE75" s="156"/>
      <c r="HF75" s="156"/>
      <c r="HG75" s="156"/>
      <c r="HH75" s="156"/>
      <c r="HI75" s="156"/>
      <c r="HJ75" s="156"/>
      <c r="HK75" s="156"/>
      <c r="HL75" s="156"/>
      <c r="HM75" s="156"/>
      <c r="HN75" s="156"/>
      <c r="HO75" s="156"/>
      <c r="HP75" s="156"/>
      <c r="HQ75" s="156"/>
      <c r="HR75" s="156"/>
      <c r="HS75" s="156"/>
      <c r="HT75" s="156"/>
      <c r="HU75" s="156"/>
      <c r="HV75" s="156"/>
      <c r="HW75" s="156"/>
      <c r="HX75" s="156"/>
      <c r="HY75" s="156"/>
      <c r="HZ75" s="156"/>
      <c r="IA75" s="156"/>
      <c r="IB75" s="156"/>
      <c r="IC75" s="156"/>
      <c r="ID75" s="156"/>
      <c r="IE75" s="156"/>
      <c r="IF75" s="156"/>
      <c r="IG75" s="156"/>
      <c r="IH75" s="156"/>
      <c r="II75" s="156"/>
      <c r="IJ75" s="156"/>
      <c r="IK75" s="156"/>
      <c r="IL75" s="156"/>
      <c r="IM75" s="156"/>
      <c r="IN75" s="156"/>
      <c r="IO75" s="156"/>
      <c r="IP75" s="156"/>
      <c r="IQ75" s="156"/>
      <c r="IR75" s="156"/>
      <c r="IS75" s="156"/>
      <c r="IT75" s="156"/>
      <c r="IU75" s="156"/>
      <c r="IV75" s="156"/>
    </row>
    <row r="76" spans="9:256" s="155" customFormat="1" ht="12.75">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c r="GF76" s="156"/>
      <c r="GG76" s="156"/>
      <c r="GH76" s="156"/>
      <c r="GI76" s="156"/>
      <c r="GJ76" s="156"/>
      <c r="GK76" s="156"/>
      <c r="GL76" s="156"/>
      <c r="GM76" s="156"/>
      <c r="GN76" s="156"/>
      <c r="GO76" s="156"/>
      <c r="GP76" s="156"/>
      <c r="GQ76" s="156"/>
      <c r="GR76" s="156"/>
      <c r="GS76" s="156"/>
      <c r="GT76" s="156"/>
      <c r="GU76" s="156"/>
      <c r="GV76" s="156"/>
      <c r="GW76" s="156"/>
      <c r="GX76" s="156"/>
      <c r="GY76" s="156"/>
      <c r="GZ76" s="156"/>
      <c r="HA76" s="156"/>
      <c r="HB76" s="156"/>
      <c r="HC76" s="156"/>
      <c r="HD76" s="156"/>
      <c r="HE76" s="156"/>
      <c r="HF76" s="156"/>
      <c r="HG76" s="156"/>
      <c r="HH76" s="156"/>
      <c r="HI76" s="156"/>
      <c r="HJ76" s="156"/>
      <c r="HK76" s="156"/>
      <c r="HL76" s="156"/>
      <c r="HM76" s="156"/>
      <c r="HN76" s="156"/>
      <c r="HO76" s="156"/>
      <c r="HP76" s="156"/>
      <c r="HQ76" s="156"/>
      <c r="HR76" s="156"/>
      <c r="HS76" s="156"/>
      <c r="HT76" s="156"/>
      <c r="HU76" s="156"/>
      <c r="HV76" s="156"/>
      <c r="HW76" s="156"/>
      <c r="HX76" s="156"/>
      <c r="HY76" s="156"/>
      <c r="HZ76" s="156"/>
      <c r="IA76" s="156"/>
      <c r="IB76" s="156"/>
      <c r="IC76" s="156"/>
      <c r="ID76" s="156"/>
      <c r="IE76" s="156"/>
      <c r="IF76" s="156"/>
      <c r="IG76" s="156"/>
      <c r="IH76" s="156"/>
      <c r="II76" s="156"/>
      <c r="IJ76" s="156"/>
      <c r="IK76" s="156"/>
      <c r="IL76" s="156"/>
      <c r="IM76" s="156"/>
      <c r="IN76" s="156"/>
      <c r="IO76" s="156"/>
      <c r="IP76" s="156"/>
      <c r="IQ76" s="156"/>
      <c r="IR76" s="156"/>
      <c r="IS76" s="156"/>
      <c r="IT76" s="156"/>
      <c r="IU76" s="156"/>
      <c r="IV76" s="156"/>
    </row>
    <row r="77" spans="9:256" s="155" customFormat="1" ht="12.75">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156"/>
      <c r="CG77" s="156"/>
      <c r="CH77" s="156"/>
      <c r="CI77" s="156"/>
      <c r="CJ77" s="156"/>
      <c r="CK77" s="156"/>
      <c r="CL77" s="156"/>
      <c r="CM77" s="156"/>
      <c r="CN77" s="156"/>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156"/>
      <c r="DO77" s="156"/>
      <c r="DP77" s="156"/>
      <c r="DQ77" s="156"/>
      <c r="DR77" s="156"/>
      <c r="DS77" s="156"/>
      <c r="DT77" s="156"/>
      <c r="DU77" s="156"/>
      <c r="DV77" s="156"/>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156"/>
      <c r="GD77" s="156"/>
      <c r="GE77" s="156"/>
      <c r="GF77" s="156"/>
      <c r="GG77" s="156"/>
      <c r="GH77" s="156"/>
      <c r="GI77" s="156"/>
      <c r="GJ77" s="156"/>
      <c r="GK77" s="156"/>
      <c r="GL77" s="156"/>
      <c r="GM77" s="156"/>
      <c r="GN77" s="156"/>
      <c r="GO77" s="156"/>
      <c r="GP77" s="156"/>
      <c r="GQ77" s="156"/>
      <c r="GR77" s="156"/>
      <c r="GS77" s="156"/>
      <c r="GT77" s="156"/>
      <c r="GU77" s="156"/>
      <c r="GV77" s="156"/>
      <c r="GW77" s="156"/>
      <c r="GX77" s="156"/>
      <c r="GY77" s="156"/>
      <c r="GZ77" s="156"/>
      <c r="HA77" s="156"/>
      <c r="HB77" s="156"/>
      <c r="HC77" s="156"/>
      <c r="HD77" s="156"/>
      <c r="HE77" s="156"/>
      <c r="HF77" s="156"/>
      <c r="HG77" s="156"/>
      <c r="HH77" s="156"/>
      <c r="HI77" s="156"/>
      <c r="HJ77" s="156"/>
      <c r="HK77" s="156"/>
      <c r="HL77" s="156"/>
      <c r="HM77" s="156"/>
      <c r="HN77" s="156"/>
      <c r="HO77" s="156"/>
      <c r="HP77" s="156"/>
      <c r="HQ77" s="156"/>
      <c r="HR77" s="156"/>
      <c r="HS77" s="156"/>
      <c r="HT77" s="156"/>
      <c r="HU77" s="156"/>
      <c r="HV77" s="156"/>
      <c r="HW77" s="156"/>
      <c r="HX77" s="156"/>
      <c r="HY77" s="156"/>
      <c r="HZ77" s="156"/>
      <c r="IA77" s="156"/>
      <c r="IB77" s="156"/>
      <c r="IC77" s="156"/>
      <c r="ID77" s="156"/>
      <c r="IE77" s="156"/>
      <c r="IF77" s="156"/>
      <c r="IG77" s="156"/>
      <c r="IH77" s="156"/>
      <c r="II77" s="156"/>
      <c r="IJ77" s="156"/>
      <c r="IK77" s="156"/>
      <c r="IL77" s="156"/>
      <c r="IM77" s="156"/>
      <c r="IN77" s="156"/>
      <c r="IO77" s="156"/>
      <c r="IP77" s="156"/>
      <c r="IQ77" s="156"/>
      <c r="IR77" s="156"/>
      <c r="IS77" s="156"/>
      <c r="IT77" s="156"/>
      <c r="IU77" s="156"/>
      <c r="IV77" s="156"/>
    </row>
    <row r="78" spans="9:256" s="155" customFormat="1" ht="12.75">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6"/>
      <c r="DU78" s="156"/>
      <c r="DV78" s="156"/>
      <c r="DW78" s="156"/>
      <c r="DX78" s="156"/>
      <c r="DY78" s="156"/>
      <c r="DZ78" s="156"/>
      <c r="EA78" s="156"/>
      <c r="EB78" s="156"/>
      <c r="EC78" s="156"/>
      <c r="ED78" s="156"/>
      <c r="EE78" s="156"/>
      <c r="EF78" s="156"/>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6"/>
      <c r="FV78" s="156"/>
      <c r="FW78" s="156"/>
      <c r="FX78" s="156"/>
      <c r="FY78" s="156"/>
      <c r="FZ78" s="156"/>
      <c r="GA78" s="156"/>
      <c r="GB78" s="156"/>
      <c r="GC78" s="156"/>
      <c r="GD78" s="156"/>
      <c r="GE78" s="156"/>
      <c r="GF78" s="156"/>
      <c r="GG78" s="156"/>
      <c r="GH78" s="156"/>
      <c r="GI78" s="156"/>
      <c r="GJ78" s="156"/>
      <c r="GK78" s="156"/>
      <c r="GL78" s="156"/>
      <c r="GM78" s="156"/>
      <c r="GN78" s="156"/>
      <c r="GO78" s="156"/>
      <c r="GP78" s="156"/>
      <c r="GQ78" s="156"/>
      <c r="GR78" s="156"/>
      <c r="GS78" s="156"/>
      <c r="GT78" s="156"/>
      <c r="GU78" s="156"/>
      <c r="GV78" s="156"/>
      <c r="GW78" s="156"/>
      <c r="GX78" s="156"/>
      <c r="GY78" s="156"/>
      <c r="GZ78" s="156"/>
      <c r="HA78" s="156"/>
      <c r="HB78" s="156"/>
      <c r="HC78" s="156"/>
      <c r="HD78" s="156"/>
      <c r="HE78" s="156"/>
      <c r="HF78" s="156"/>
      <c r="HG78" s="156"/>
      <c r="HH78" s="156"/>
      <c r="HI78" s="156"/>
      <c r="HJ78" s="156"/>
      <c r="HK78" s="156"/>
      <c r="HL78" s="156"/>
      <c r="HM78" s="156"/>
      <c r="HN78" s="156"/>
      <c r="HO78" s="156"/>
      <c r="HP78" s="156"/>
      <c r="HQ78" s="156"/>
      <c r="HR78" s="156"/>
      <c r="HS78" s="156"/>
      <c r="HT78" s="156"/>
      <c r="HU78" s="156"/>
      <c r="HV78" s="156"/>
      <c r="HW78" s="156"/>
      <c r="HX78" s="156"/>
      <c r="HY78" s="156"/>
      <c r="HZ78" s="156"/>
      <c r="IA78" s="156"/>
      <c r="IB78" s="156"/>
      <c r="IC78" s="156"/>
      <c r="ID78" s="156"/>
      <c r="IE78" s="156"/>
      <c r="IF78" s="156"/>
      <c r="IG78" s="156"/>
      <c r="IH78" s="156"/>
      <c r="II78" s="156"/>
      <c r="IJ78" s="156"/>
      <c r="IK78" s="156"/>
      <c r="IL78" s="156"/>
      <c r="IM78" s="156"/>
      <c r="IN78" s="156"/>
      <c r="IO78" s="156"/>
      <c r="IP78" s="156"/>
      <c r="IQ78" s="156"/>
      <c r="IR78" s="156"/>
      <c r="IS78" s="156"/>
      <c r="IT78" s="156"/>
      <c r="IU78" s="156"/>
      <c r="IV78" s="156"/>
    </row>
    <row r="79" spans="9:256" s="155" customFormat="1" ht="12.75">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6"/>
      <c r="FV79" s="156"/>
      <c r="FW79" s="156"/>
      <c r="FX79" s="156"/>
      <c r="FY79" s="156"/>
      <c r="FZ79" s="156"/>
      <c r="GA79" s="156"/>
      <c r="GB79" s="156"/>
      <c r="GC79" s="156"/>
      <c r="GD79" s="156"/>
      <c r="GE79" s="156"/>
      <c r="GF79" s="156"/>
      <c r="GG79" s="156"/>
      <c r="GH79" s="156"/>
      <c r="GI79" s="156"/>
      <c r="GJ79" s="156"/>
      <c r="GK79" s="156"/>
      <c r="GL79" s="156"/>
      <c r="GM79" s="156"/>
      <c r="GN79" s="156"/>
      <c r="GO79" s="156"/>
      <c r="GP79" s="156"/>
      <c r="GQ79" s="156"/>
      <c r="GR79" s="156"/>
      <c r="GS79" s="156"/>
      <c r="GT79" s="156"/>
      <c r="GU79" s="156"/>
      <c r="GV79" s="156"/>
      <c r="GW79" s="156"/>
      <c r="GX79" s="156"/>
      <c r="GY79" s="156"/>
      <c r="GZ79" s="156"/>
      <c r="HA79" s="156"/>
      <c r="HB79" s="156"/>
      <c r="HC79" s="156"/>
      <c r="HD79" s="156"/>
      <c r="HE79" s="156"/>
      <c r="HF79" s="156"/>
      <c r="HG79" s="156"/>
      <c r="HH79" s="156"/>
      <c r="HI79" s="156"/>
      <c r="HJ79" s="156"/>
      <c r="HK79" s="156"/>
      <c r="HL79" s="156"/>
      <c r="HM79" s="156"/>
      <c r="HN79" s="156"/>
      <c r="HO79" s="156"/>
      <c r="HP79" s="156"/>
      <c r="HQ79" s="156"/>
      <c r="HR79" s="156"/>
      <c r="HS79" s="156"/>
      <c r="HT79" s="156"/>
      <c r="HU79" s="156"/>
      <c r="HV79" s="156"/>
      <c r="HW79" s="156"/>
      <c r="HX79" s="156"/>
      <c r="HY79" s="156"/>
      <c r="HZ79" s="156"/>
      <c r="IA79" s="156"/>
      <c r="IB79" s="156"/>
      <c r="IC79" s="156"/>
      <c r="ID79" s="156"/>
      <c r="IE79" s="156"/>
      <c r="IF79" s="156"/>
      <c r="IG79" s="156"/>
      <c r="IH79" s="156"/>
      <c r="II79" s="156"/>
      <c r="IJ79" s="156"/>
      <c r="IK79" s="156"/>
      <c r="IL79" s="156"/>
      <c r="IM79" s="156"/>
      <c r="IN79" s="156"/>
      <c r="IO79" s="156"/>
      <c r="IP79" s="156"/>
      <c r="IQ79" s="156"/>
      <c r="IR79" s="156"/>
      <c r="IS79" s="156"/>
      <c r="IT79" s="156"/>
      <c r="IU79" s="156"/>
      <c r="IV79" s="156"/>
    </row>
    <row r="80" spans="9:256" s="155" customFormat="1" ht="12.75">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6"/>
      <c r="FV80" s="156"/>
      <c r="FW80" s="156"/>
      <c r="FX80" s="156"/>
      <c r="FY80" s="156"/>
      <c r="FZ80" s="156"/>
      <c r="GA80" s="156"/>
      <c r="GB80" s="156"/>
      <c r="GC80" s="156"/>
      <c r="GD80" s="156"/>
      <c r="GE80" s="156"/>
      <c r="GF80" s="156"/>
      <c r="GG80" s="156"/>
      <c r="GH80" s="156"/>
      <c r="GI80" s="156"/>
      <c r="GJ80" s="156"/>
      <c r="GK80" s="156"/>
      <c r="GL80" s="156"/>
      <c r="GM80" s="156"/>
      <c r="GN80" s="156"/>
      <c r="GO80" s="156"/>
      <c r="GP80" s="156"/>
      <c r="GQ80" s="156"/>
      <c r="GR80" s="156"/>
      <c r="GS80" s="156"/>
      <c r="GT80" s="156"/>
      <c r="GU80" s="156"/>
      <c r="GV80" s="156"/>
      <c r="GW80" s="156"/>
      <c r="GX80" s="156"/>
      <c r="GY80" s="156"/>
      <c r="GZ80" s="156"/>
      <c r="HA80" s="156"/>
      <c r="HB80" s="156"/>
      <c r="HC80" s="156"/>
      <c r="HD80" s="156"/>
      <c r="HE80" s="156"/>
      <c r="HF80" s="156"/>
      <c r="HG80" s="156"/>
      <c r="HH80" s="156"/>
      <c r="HI80" s="156"/>
      <c r="HJ80" s="156"/>
      <c r="HK80" s="156"/>
      <c r="HL80" s="156"/>
      <c r="HM80" s="156"/>
      <c r="HN80" s="156"/>
      <c r="HO80" s="156"/>
      <c r="HP80" s="156"/>
      <c r="HQ80" s="156"/>
      <c r="HR80" s="156"/>
      <c r="HS80" s="156"/>
      <c r="HT80" s="156"/>
      <c r="HU80" s="156"/>
      <c r="HV80" s="156"/>
      <c r="HW80" s="156"/>
      <c r="HX80" s="156"/>
      <c r="HY80" s="156"/>
      <c r="HZ80" s="156"/>
      <c r="IA80" s="156"/>
      <c r="IB80" s="156"/>
      <c r="IC80" s="156"/>
      <c r="ID80" s="156"/>
      <c r="IE80" s="156"/>
      <c r="IF80" s="156"/>
      <c r="IG80" s="156"/>
      <c r="IH80" s="156"/>
      <c r="II80" s="156"/>
      <c r="IJ80" s="156"/>
      <c r="IK80" s="156"/>
      <c r="IL80" s="156"/>
      <c r="IM80" s="156"/>
      <c r="IN80" s="156"/>
      <c r="IO80" s="156"/>
      <c r="IP80" s="156"/>
      <c r="IQ80" s="156"/>
      <c r="IR80" s="156"/>
      <c r="IS80" s="156"/>
      <c r="IT80" s="156"/>
      <c r="IU80" s="156"/>
      <c r="IV80" s="156"/>
    </row>
    <row r="81" spans="9:256" s="155" customFormat="1" ht="12.75">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6"/>
      <c r="FV81" s="156"/>
      <c r="FW81" s="156"/>
      <c r="FX81" s="156"/>
      <c r="FY81" s="156"/>
      <c r="FZ81" s="156"/>
      <c r="GA81" s="156"/>
      <c r="GB81" s="156"/>
      <c r="GC81" s="156"/>
      <c r="GD81" s="156"/>
      <c r="GE81" s="156"/>
      <c r="GF81" s="156"/>
      <c r="GG81" s="156"/>
      <c r="GH81" s="156"/>
      <c r="GI81" s="156"/>
      <c r="GJ81" s="156"/>
      <c r="GK81" s="156"/>
      <c r="GL81" s="156"/>
      <c r="GM81" s="156"/>
      <c r="GN81" s="156"/>
      <c r="GO81" s="156"/>
      <c r="GP81" s="156"/>
      <c r="GQ81" s="156"/>
      <c r="GR81" s="156"/>
      <c r="GS81" s="156"/>
      <c r="GT81" s="156"/>
      <c r="GU81" s="156"/>
      <c r="GV81" s="156"/>
      <c r="GW81" s="156"/>
      <c r="GX81" s="156"/>
      <c r="GY81" s="156"/>
      <c r="GZ81" s="156"/>
      <c r="HA81" s="156"/>
      <c r="HB81" s="156"/>
      <c r="HC81" s="156"/>
      <c r="HD81" s="156"/>
      <c r="HE81" s="156"/>
      <c r="HF81" s="156"/>
      <c r="HG81" s="156"/>
      <c r="HH81" s="156"/>
      <c r="HI81" s="156"/>
      <c r="HJ81" s="156"/>
      <c r="HK81" s="156"/>
      <c r="HL81" s="156"/>
      <c r="HM81" s="156"/>
      <c r="HN81" s="156"/>
      <c r="HO81" s="156"/>
      <c r="HP81" s="156"/>
      <c r="HQ81" s="156"/>
      <c r="HR81" s="156"/>
      <c r="HS81" s="156"/>
      <c r="HT81" s="156"/>
      <c r="HU81" s="156"/>
      <c r="HV81" s="156"/>
      <c r="HW81" s="156"/>
      <c r="HX81" s="156"/>
      <c r="HY81" s="156"/>
      <c r="HZ81" s="156"/>
      <c r="IA81" s="156"/>
      <c r="IB81" s="156"/>
      <c r="IC81" s="156"/>
      <c r="ID81" s="156"/>
      <c r="IE81" s="156"/>
      <c r="IF81" s="156"/>
      <c r="IG81" s="156"/>
      <c r="IH81" s="156"/>
      <c r="II81" s="156"/>
      <c r="IJ81" s="156"/>
      <c r="IK81" s="156"/>
      <c r="IL81" s="156"/>
      <c r="IM81" s="156"/>
      <c r="IN81" s="156"/>
      <c r="IO81" s="156"/>
      <c r="IP81" s="156"/>
      <c r="IQ81" s="156"/>
      <c r="IR81" s="156"/>
      <c r="IS81" s="156"/>
      <c r="IT81" s="156"/>
      <c r="IU81" s="156"/>
      <c r="IV81" s="156"/>
    </row>
    <row r="82" spans="9:256" s="155" customFormat="1" ht="12.75">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c r="GF82" s="156"/>
      <c r="GG82" s="156"/>
      <c r="GH82" s="156"/>
      <c r="GI82" s="156"/>
      <c r="GJ82" s="156"/>
      <c r="GK82" s="156"/>
      <c r="GL82" s="156"/>
      <c r="GM82" s="156"/>
      <c r="GN82" s="156"/>
      <c r="GO82" s="156"/>
      <c r="GP82" s="156"/>
      <c r="GQ82" s="156"/>
      <c r="GR82" s="156"/>
      <c r="GS82" s="156"/>
      <c r="GT82" s="156"/>
      <c r="GU82" s="156"/>
      <c r="GV82" s="156"/>
      <c r="GW82" s="156"/>
      <c r="GX82" s="156"/>
      <c r="GY82" s="156"/>
      <c r="GZ82" s="156"/>
      <c r="HA82" s="156"/>
      <c r="HB82" s="156"/>
      <c r="HC82" s="156"/>
      <c r="HD82" s="156"/>
      <c r="HE82" s="156"/>
      <c r="HF82" s="156"/>
      <c r="HG82" s="156"/>
      <c r="HH82" s="156"/>
      <c r="HI82" s="156"/>
      <c r="HJ82" s="156"/>
      <c r="HK82" s="156"/>
      <c r="HL82" s="156"/>
      <c r="HM82" s="156"/>
      <c r="HN82" s="156"/>
      <c r="HO82" s="156"/>
      <c r="HP82" s="156"/>
      <c r="HQ82" s="156"/>
      <c r="HR82" s="156"/>
      <c r="HS82" s="156"/>
      <c r="HT82" s="156"/>
      <c r="HU82" s="156"/>
      <c r="HV82" s="156"/>
      <c r="HW82" s="156"/>
      <c r="HX82" s="156"/>
      <c r="HY82" s="156"/>
      <c r="HZ82" s="156"/>
      <c r="IA82" s="156"/>
      <c r="IB82" s="156"/>
      <c r="IC82" s="156"/>
      <c r="ID82" s="156"/>
      <c r="IE82" s="156"/>
      <c r="IF82" s="156"/>
      <c r="IG82" s="156"/>
      <c r="IH82" s="156"/>
      <c r="II82" s="156"/>
      <c r="IJ82" s="156"/>
      <c r="IK82" s="156"/>
      <c r="IL82" s="156"/>
      <c r="IM82" s="156"/>
      <c r="IN82" s="156"/>
      <c r="IO82" s="156"/>
      <c r="IP82" s="156"/>
      <c r="IQ82" s="156"/>
      <c r="IR82" s="156"/>
      <c r="IS82" s="156"/>
      <c r="IT82" s="156"/>
      <c r="IU82" s="156"/>
      <c r="IV82" s="156"/>
    </row>
    <row r="83" spans="9:256" s="155" customFormat="1" ht="12.75">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c r="GF83" s="156"/>
      <c r="GG83" s="156"/>
      <c r="GH83" s="156"/>
      <c r="GI83" s="156"/>
      <c r="GJ83" s="156"/>
      <c r="GK83" s="156"/>
      <c r="GL83" s="156"/>
      <c r="GM83" s="156"/>
      <c r="GN83" s="156"/>
      <c r="GO83" s="156"/>
      <c r="GP83" s="156"/>
      <c r="GQ83" s="156"/>
      <c r="GR83" s="156"/>
      <c r="GS83" s="156"/>
      <c r="GT83" s="156"/>
      <c r="GU83" s="156"/>
      <c r="GV83" s="156"/>
      <c r="GW83" s="156"/>
      <c r="GX83" s="156"/>
      <c r="GY83" s="156"/>
      <c r="GZ83" s="156"/>
      <c r="HA83" s="156"/>
      <c r="HB83" s="156"/>
      <c r="HC83" s="156"/>
      <c r="HD83" s="156"/>
      <c r="HE83" s="156"/>
      <c r="HF83" s="156"/>
      <c r="HG83" s="156"/>
      <c r="HH83" s="156"/>
      <c r="HI83" s="156"/>
      <c r="HJ83" s="156"/>
      <c r="HK83" s="156"/>
      <c r="HL83" s="156"/>
      <c r="HM83" s="156"/>
      <c r="HN83" s="156"/>
      <c r="HO83" s="156"/>
      <c r="HP83" s="156"/>
      <c r="HQ83" s="156"/>
      <c r="HR83" s="156"/>
      <c r="HS83" s="156"/>
      <c r="HT83" s="156"/>
      <c r="HU83" s="156"/>
      <c r="HV83" s="156"/>
      <c r="HW83" s="156"/>
      <c r="HX83" s="156"/>
      <c r="HY83" s="156"/>
      <c r="HZ83" s="156"/>
      <c r="IA83" s="156"/>
      <c r="IB83" s="156"/>
      <c r="IC83" s="156"/>
      <c r="ID83" s="156"/>
      <c r="IE83" s="156"/>
      <c r="IF83" s="156"/>
      <c r="IG83" s="156"/>
      <c r="IH83" s="156"/>
      <c r="II83" s="156"/>
      <c r="IJ83" s="156"/>
      <c r="IK83" s="156"/>
      <c r="IL83" s="156"/>
      <c r="IM83" s="156"/>
      <c r="IN83" s="156"/>
      <c r="IO83" s="156"/>
      <c r="IP83" s="156"/>
      <c r="IQ83" s="156"/>
      <c r="IR83" s="156"/>
      <c r="IS83" s="156"/>
      <c r="IT83" s="156"/>
      <c r="IU83" s="156"/>
      <c r="IV83" s="156"/>
    </row>
    <row r="84" spans="9:256" s="155" customFormat="1" ht="12.75">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c r="GH84" s="156"/>
      <c r="GI84" s="156"/>
      <c r="GJ84" s="156"/>
      <c r="GK84" s="156"/>
      <c r="GL84" s="156"/>
      <c r="GM84" s="156"/>
      <c r="GN84" s="156"/>
      <c r="GO84" s="156"/>
      <c r="GP84" s="156"/>
      <c r="GQ84" s="156"/>
      <c r="GR84" s="156"/>
      <c r="GS84" s="156"/>
      <c r="GT84" s="156"/>
      <c r="GU84" s="156"/>
      <c r="GV84" s="156"/>
      <c r="GW84" s="156"/>
      <c r="GX84" s="156"/>
      <c r="GY84" s="156"/>
      <c r="GZ84" s="156"/>
      <c r="HA84" s="156"/>
      <c r="HB84" s="156"/>
      <c r="HC84" s="156"/>
      <c r="HD84" s="156"/>
      <c r="HE84" s="156"/>
      <c r="HF84" s="156"/>
      <c r="HG84" s="156"/>
      <c r="HH84" s="156"/>
      <c r="HI84" s="156"/>
      <c r="HJ84" s="156"/>
      <c r="HK84" s="156"/>
      <c r="HL84" s="156"/>
      <c r="HM84" s="156"/>
      <c r="HN84" s="156"/>
      <c r="HO84" s="156"/>
      <c r="HP84" s="156"/>
      <c r="HQ84" s="156"/>
      <c r="HR84" s="156"/>
      <c r="HS84" s="156"/>
      <c r="HT84" s="156"/>
      <c r="HU84" s="156"/>
      <c r="HV84" s="156"/>
      <c r="HW84" s="156"/>
      <c r="HX84" s="156"/>
      <c r="HY84" s="156"/>
      <c r="HZ84" s="156"/>
      <c r="IA84" s="156"/>
      <c r="IB84" s="156"/>
      <c r="IC84" s="156"/>
      <c r="ID84" s="156"/>
      <c r="IE84" s="156"/>
      <c r="IF84" s="156"/>
      <c r="IG84" s="156"/>
      <c r="IH84" s="156"/>
      <c r="II84" s="156"/>
      <c r="IJ84" s="156"/>
      <c r="IK84" s="156"/>
      <c r="IL84" s="156"/>
      <c r="IM84" s="156"/>
      <c r="IN84" s="156"/>
      <c r="IO84" s="156"/>
      <c r="IP84" s="156"/>
      <c r="IQ84" s="156"/>
      <c r="IR84" s="156"/>
      <c r="IS84" s="156"/>
      <c r="IT84" s="156"/>
      <c r="IU84" s="156"/>
      <c r="IV84" s="156"/>
    </row>
    <row r="85" spans="9:256" s="155" customFormat="1" ht="12.75">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c r="GH85" s="156"/>
      <c r="GI85" s="156"/>
      <c r="GJ85" s="156"/>
      <c r="GK85" s="156"/>
      <c r="GL85" s="156"/>
      <c r="GM85" s="156"/>
      <c r="GN85" s="156"/>
      <c r="GO85" s="156"/>
      <c r="GP85" s="156"/>
      <c r="GQ85" s="156"/>
      <c r="GR85" s="156"/>
      <c r="GS85" s="156"/>
      <c r="GT85" s="156"/>
      <c r="GU85" s="156"/>
      <c r="GV85" s="156"/>
      <c r="GW85" s="156"/>
      <c r="GX85" s="156"/>
      <c r="GY85" s="156"/>
      <c r="GZ85" s="156"/>
      <c r="HA85" s="156"/>
      <c r="HB85" s="156"/>
      <c r="HC85" s="156"/>
      <c r="HD85" s="156"/>
      <c r="HE85" s="156"/>
      <c r="HF85" s="156"/>
      <c r="HG85" s="156"/>
      <c r="HH85" s="156"/>
      <c r="HI85" s="156"/>
      <c r="HJ85" s="156"/>
      <c r="HK85" s="156"/>
      <c r="HL85" s="156"/>
      <c r="HM85" s="156"/>
      <c r="HN85" s="156"/>
      <c r="HO85" s="156"/>
      <c r="HP85" s="156"/>
      <c r="HQ85" s="156"/>
      <c r="HR85" s="156"/>
      <c r="HS85" s="156"/>
      <c r="HT85" s="156"/>
      <c r="HU85" s="156"/>
      <c r="HV85" s="156"/>
      <c r="HW85" s="156"/>
      <c r="HX85" s="156"/>
      <c r="HY85" s="156"/>
      <c r="HZ85" s="156"/>
      <c r="IA85" s="156"/>
      <c r="IB85" s="156"/>
      <c r="IC85" s="156"/>
      <c r="ID85" s="156"/>
      <c r="IE85" s="156"/>
      <c r="IF85" s="156"/>
      <c r="IG85" s="156"/>
      <c r="IH85" s="156"/>
      <c r="II85" s="156"/>
      <c r="IJ85" s="156"/>
      <c r="IK85" s="156"/>
      <c r="IL85" s="156"/>
      <c r="IM85" s="156"/>
      <c r="IN85" s="156"/>
      <c r="IO85" s="156"/>
      <c r="IP85" s="156"/>
      <c r="IQ85" s="156"/>
      <c r="IR85" s="156"/>
      <c r="IS85" s="156"/>
      <c r="IT85" s="156"/>
      <c r="IU85" s="156"/>
      <c r="IV85" s="156"/>
    </row>
    <row r="86" spans="9:256" s="155" customFormat="1" ht="12.75">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6"/>
      <c r="GL86" s="156"/>
      <c r="GM86" s="156"/>
      <c r="GN86" s="156"/>
      <c r="GO86" s="156"/>
      <c r="GP86" s="156"/>
      <c r="GQ86" s="156"/>
      <c r="GR86" s="156"/>
      <c r="GS86" s="156"/>
      <c r="GT86" s="156"/>
      <c r="GU86" s="156"/>
      <c r="GV86" s="156"/>
      <c r="GW86" s="156"/>
      <c r="GX86" s="156"/>
      <c r="GY86" s="156"/>
      <c r="GZ86" s="156"/>
      <c r="HA86" s="156"/>
      <c r="HB86" s="156"/>
      <c r="HC86" s="156"/>
      <c r="HD86" s="156"/>
      <c r="HE86" s="156"/>
      <c r="HF86" s="156"/>
      <c r="HG86" s="156"/>
      <c r="HH86" s="156"/>
      <c r="HI86" s="156"/>
      <c r="HJ86" s="156"/>
      <c r="HK86" s="156"/>
      <c r="HL86" s="156"/>
      <c r="HM86" s="156"/>
      <c r="HN86" s="156"/>
      <c r="HO86" s="156"/>
      <c r="HP86" s="156"/>
      <c r="HQ86" s="156"/>
      <c r="HR86" s="156"/>
      <c r="HS86" s="156"/>
      <c r="HT86" s="156"/>
      <c r="HU86" s="156"/>
      <c r="HV86" s="156"/>
      <c r="HW86" s="156"/>
      <c r="HX86" s="156"/>
      <c r="HY86" s="156"/>
      <c r="HZ86" s="156"/>
      <c r="IA86" s="156"/>
      <c r="IB86" s="156"/>
      <c r="IC86" s="156"/>
      <c r="ID86" s="156"/>
      <c r="IE86" s="156"/>
      <c r="IF86" s="156"/>
      <c r="IG86" s="156"/>
      <c r="IH86" s="156"/>
      <c r="II86" s="156"/>
      <c r="IJ86" s="156"/>
      <c r="IK86" s="156"/>
      <c r="IL86" s="156"/>
      <c r="IM86" s="156"/>
      <c r="IN86" s="156"/>
      <c r="IO86" s="156"/>
      <c r="IP86" s="156"/>
      <c r="IQ86" s="156"/>
      <c r="IR86" s="156"/>
      <c r="IS86" s="156"/>
      <c r="IT86" s="156"/>
      <c r="IU86" s="156"/>
      <c r="IV86" s="156"/>
    </row>
    <row r="87" spans="9:256" s="155" customFormat="1" ht="12.75">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c r="GH87" s="156"/>
      <c r="GI87" s="156"/>
      <c r="GJ87" s="156"/>
      <c r="GK87" s="156"/>
      <c r="GL87" s="156"/>
      <c r="GM87" s="156"/>
      <c r="GN87" s="156"/>
      <c r="GO87" s="156"/>
      <c r="GP87" s="156"/>
      <c r="GQ87" s="156"/>
      <c r="GR87" s="156"/>
      <c r="GS87" s="156"/>
      <c r="GT87" s="156"/>
      <c r="GU87" s="156"/>
      <c r="GV87" s="156"/>
      <c r="GW87" s="156"/>
      <c r="GX87" s="156"/>
      <c r="GY87" s="156"/>
      <c r="GZ87" s="156"/>
      <c r="HA87" s="156"/>
      <c r="HB87" s="156"/>
      <c r="HC87" s="156"/>
      <c r="HD87" s="156"/>
      <c r="HE87" s="156"/>
      <c r="HF87" s="156"/>
      <c r="HG87" s="156"/>
      <c r="HH87" s="156"/>
      <c r="HI87" s="156"/>
      <c r="HJ87" s="156"/>
      <c r="HK87" s="156"/>
      <c r="HL87" s="156"/>
      <c r="HM87" s="156"/>
      <c r="HN87" s="156"/>
      <c r="HO87" s="156"/>
      <c r="HP87" s="156"/>
      <c r="HQ87" s="156"/>
      <c r="HR87" s="156"/>
      <c r="HS87" s="156"/>
      <c r="HT87" s="156"/>
      <c r="HU87" s="156"/>
      <c r="HV87" s="156"/>
      <c r="HW87" s="156"/>
      <c r="HX87" s="156"/>
      <c r="HY87" s="156"/>
      <c r="HZ87" s="156"/>
      <c r="IA87" s="156"/>
      <c r="IB87" s="156"/>
      <c r="IC87" s="156"/>
      <c r="ID87" s="156"/>
      <c r="IE87" s="156"/>
      <c r="IF87" s="156"/>
      <c r="IG87" s="156"/>
      <c r="IH87" s="156"/>
      <c r="II87" s="156"/>
      <c r="IJ87" s="156"/>
      <c r="IK87" s="156"/>
      <c r="IL87" s="156"/>
      <c r="IM87" s="156"/>
      <c r="IN87" s="156"/>
      <c r="IO87" s="156"/>
      <c r="IP87" s="156"/>
      <c r="IQ87" s="156"/>
      <c r="IR87" s="156"/>
      <c r="IS87" s="156"/>
      <c r="IT87" s="156"/>
      <c r="IU87" s="156"/>
      <c r="IV87" s="156"/>
    </row>
    <row r="88" spans="9:256" s="155" customFormat="1" ht="12.75">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6"/>
      <c r="GL88" s="156"/>
      <c r="GM88" s="156"/>
      <c r="GN88" s="156"/>
      <c r="GO88" s="156"/>
      <c r="GP88" s="156"/>
      <c r="GQ88" s="156"/>
      <c r="GR88" s="156"/>
      <c r="GS88" s="156"/>
      <c r="GT88" s="156"/>
      <c r="GU88" s="156"/>
      <c r="GV88" s="156"/>
      <c r="GW88" s="156"/>
      <c r="GX88" s="156"/>
      <c r="GY88" s="156"/>
      <c r="GZ88" s="156"/>
      <c r="HA88" s="156"/>
      <c r="HB88" s="156"/>
      <c r="HC88" s="156"/>
      <c r="HD88" s="156"/>
      <c r="HE88" s="156"/>
      <c r="HF88" s="156"/>
      <c r="HG88" s="156"/>
      <c r="HH88" s="156"/>
      <c r="HI88" s="156"/>
      <c r="HJ88" s="156"/>
      <c r="HK88" s="156"/>
      <c r="HL88" s="156"/>
      <c r="HM88" s="156"/>
      <c r="HN88" s="156"/>
      <c r="HO88" s="156"/>
      <c r="HP88" s="156"/>
      <c r="HQ88" s="156"/>
      <c r="HR88" s="156"/>
      <c r="HS88" s="156"/>
      <c r="HT88" s="156"/>
      <c r="HU88" s="156"/>
      <c r="HV88" s="156"/>
      <c r="HW88" s="156"/>
      <c r="HX88" s="156"/>
      <c r="HY88" s="156"/>
      <c r="HZ88" s="156"/>
      <c r="IA88" s="156"/>
      <c r="IB88" s="156"/>
      <c r="IC88" s="156"/>
      <c r="ID88" s="156"/>
      <c r="IE88" s="156"/>
      <c r="IF88" s="156"/>
      <c r="IG88" s="156"/>
      <c r="IH88" s="156"/>
      <c r="II88" s="156"/>
      <c r="IJ88" s="156"/>
      <c r="IK88" s="156"/>
      <c r="IL88" s="156"/>
      <c r="IM88" s="156"/>
      <c r="IN88" s="156"/>
      <c r="IO88" s="156"/>
      <c r="IP88" s="156"/>
      <c r="IQ88" s="156"/>
      <c r="IR88" s="156"/>
      <c r="IS88" s="156"/>
      <c r="IT88" s="156"/>
      <c r="IU88" s="156"/>
      <c r="IV88" s="156"/>
    </row>
    <row r="89" spans="9:256" s="155" customFormat="1" ht="12.75">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c r="IM89" s="156"/>
      <c r="IN89" s="156"/>
      <c r="IO89" s="156"/>
      <c r="IP89" s="156"/>
      <c r="IQ89" s="156"/>
      <c r="IR89" s="156"/>
      <c r="IS89" s="156"/>
      <c r="IT89" s="156"/>
      <c r="IU89" s="156"/>
      <c r="IV89" s="156"/>
    </row>
    <row r="90" spans="9:256" s="155" customFormat="1" ht="12.75">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6"/>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6"/>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6"/>
      <c r="IM90" s="156"/>
      <c r="IN90" s="156"/>
      <c r="IO90" s="156"/>
      <c r="IP90" s="156"/>
      <c r="IQ90" s="156"/>
      <c r="IR90" s="156"/>
      <c r="IS90" s="156"/>
      <c r="IT90" s="156"/>
      <c r="IU90" s="156"/>
      <c r="IV90" s="156"/>
    </row>
    <row r="91" spans="9:256" s="155" customFormat="1" ht="12.75">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6"/>
      <c r="GL91" s="156"/>
      <c r="GM91" s="156"/>
      <c r="GN91" s="156"/>
      <c r="GO91" s="156"/>
      <c r="GP91" s="156"/>
      <c r="GQ91" s="156"/>
      <c r="GR91" s="156"/>
      <c r="GS91" s="156"/>
      <c r="GT91" s="156"/>
      <c r="GU91" s="156"/>
      <c r="GV91" s="156"/>
      <c r="GW91" s="156"/>
      <c r="GX91" s="156"/>
      <c r="GY91" s="156"/>
      <c r="GZ91" s="156"/>
      <c r="HA91" s="156"/>
      <c r="HB91" s="156"/>
      <c r="HC91" s="156"/>
      <c r="HD91" s="156"/>
      <c r="HE91" s="156"/>
      <c r="HF91" s="156"/>
      <c r="HG91" s="156"/>
      <c r="HH91" s="156"/>
      <c r="HI91" s="156"/>
      <c r="HJ91" s="156"/>
      <c r="HK91" s="156"/>
      <c r="HL91" s="156"/>
      <c r="HM91" s="156"/>
      <c r="HN91" s="156"/>
      <c r="HO91" s="156"/>
      <c r="HP91" s="156"/>
      <c r="HQ91" s="156"/>
      <c r="HR91" s="156"/>
      <c r="HS91" s="156"/>
      <c r="HT91" s="156"/>
      <c r="HU91" s="156"/>
      <c r="HV91" s="156"/>
      <c r="HW91" s="156"/>
      <c r="HX91" s="156"/>
      <c r="HY91" s="156"/>
      <c r="HZ91" s="156"/>
      <c r="IA91" s="156"/>
      <c r="IB91" s="156"/>
      <c r="IC91" s="156"/>
      <c r="ID91" s="156"/>
      <c r="IE91" s="156"/>
      <c r="IF91" s="156"/>
      <c r="IG91" s="156"/>
      <c r="IH91" s="156"/>
      <c r="II91" s="156"/>
      <c r="IJ91" s="156"/>
      <c r="IK91" s="156"/>
      <c r="IL91" s="156"/>
      <c r="IM91" s="156"/>
      <c r="IN91" s="156"/>
      <c r="IO91" s="156"/>
      <c r="IP91" s="156"/>
      <c r="IQ91" s="156"/>
      <c r="IR91" s="156"/>
      <c r="IS91" s="156"/>
      <c r="IT91" s="156"/>
      <c r="IU91" s="156"/>
      <c r="IV91" s="156"/>
    </row>
    <row r="92" spans="9:256" s="155" customFormat="1" ht="12.75">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6"/>
      <c r="GL92" s="156"/>
      <c r="GM92" s="156"/>
      <c r="GN92" s="156"/>
      <c r="GO92" s="156"/>
      <c r="GP92" s="156"/>
      <c r="GQ92" s="156"/>
      <c r="GR92" s="156"/>
      <c r="GS92" s="156"/>
      <c r="GT92" s="156"/>
      <c r="GU92" s="156"/>
      <c r="GV92" s="156"/>
      <c r="GW92" s="156"/>
      <c r="GX92" s="156"/>
      <c r="GY92" s="156"/>
      <c r="GZ92" s="156"/>
      <c r="HA92" s="156"/>
      <c r="HB92" s="156"/>
      <c r="HC92" s="156"/>
      <c r="HD92" s="156"/>
      <c r="HE92" s="156"/>
      <c r="HF92" s="156"/>
      <c r="HG92" s="156"/>
      <c r="HH92" s="156"/>
      <c r="HI92" s="156"/>
      <c r="HJ92" s="156"/>
      <c r="HK92" s="156"/>
      <c r="HL92" s="156"/>
      <c r="HM92" s="156"/>
      <c r="HN92" s="156"/>
      <c r="HO92" s="156"/>
      <c r="HP92" s="156"/>
      <c r="HQ92" s="156"/>
      <c r="HR92" s="156"/>
      <c r="HS92" s="156"/>
      <c r="HT92" s="156"/>
      <c r="HU92" s="156"/>
      <c r="HV92" s="156"/>
      <c r="HW92" s="156"/>
      <c r="HX92" s="156"/>
      <c r="HY92" s="156"/>
      <c r="HZ92" s="156"/>
      <c r="IA92" s="156"/>
      <c r="IB92" s="156"/>
      <c r="IC92" s="156"/>
      <c r="ID92" s="156"/>
      <c r="IE92" s="156"/>
      <c r="IF92" s="156"/>
      <c r="IG92" s="156"/>
      <c r="IH92" s="156"/>
      <c r="II92" s="156"/>
      <c r="IJ92" s="156"/>
      <c r="IK92" s="156"/>
      <c r="IL92" s="156"/>
      <c r="IM92" s="156"/>
      <c r="IN92" s="156"/>
      <c r="IO92" s="156"/>
      <c r="IP92" s="156"/>
      <c r="IQ92" s="156"/>
      <c r="IR92" s="156"/>
      <c r="IS92" s="156"/>
      <c r="IT92" s="156"/>
      <c r="IU92" s="156"/>
      <c r="IV92" s="156"/>
    </row>
    <row r="93" spans="9:256" s="155" customFormat="1" ht="12.75">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c r="GF93" s="156"/>
      <c r="GG93" s="156"/>
      <c r="GH93" s="156"/>
      <c r="GI93" s="156"/>
      <c r="GJ93" s="156"/>
      <c r="GK93" s="156"/>
      <c r="GL93" s="156"/>
      <c r="GM93" s="156"/>
      <c r="GN93" s="156"/>
      <c r="GO93" s="156"/>
      <c r="GP93" s="156"/>
      <c r="GQ93" s="156"/>
      <c r="GR93" s="156"/>
      <c r="GS93" s="156"/>
      <c r="GT93" s="156"/>
      <c r="GU93" s="156"/>
      <c r="GV93" s="156"/>
      <c r="GW93" s="156"/>
      <c r="GX93" s="156"/>
      <c r="GY93" s="156"/>
      <c r="GZ93" s="156"/>
      <c r="HA93" s="156"/>
      <c r="HB93" s="156"/>
      <c r="HC93" s="156"/>
      <c r="HD93" s="156"/>
      <c r="HE93" s="156"/>
      <c r="HF93" s="156"/>
      <c r="HG93" s="156"/>
      <c r="HH93" s="156"/>
      <c r="HI93" s="156"/>
      <c r="HJ93" s="156"/>
      <c r="HK93" s="156"/>
      <c r="HL93" s="156"/>
      <c r="HM93" s="156"/>
      <c r="HN93" s="156"/>
      <c r="HO93" s="156"/>
      <c r="HP93" s="156"/>
      <c r="HQ93" s="156"/>
      <c r="HR93" s="156"/>
      <c r="HS93" s="156"/>
      <c r="HT93" s="156"/>
      <c r="HU93" s="156"/>
      <c r="HV93" s="156"/>
      <c r="HW93" s="156"/>
      <c r="HX93" s="156"/>
      <c r="HY93" s="156"/>
      <c r="HZ93" s="156"/>
      <c r="IA93" s="156"/>
      <c r="IB93" s="156"/>
      <c r="IC93" s="156"/>
      <c r="ID93" s="156"/>
      <c r="IE93" s="156"/>
      <c r="IF93" s="156"/>
      <c r="IG93" s="156"/>
      <c r="IH93" s="156"/>
      <c r="II93" s="156"/>
      <c r="IJ93" s="156"/>
      <c r="IK93" s="156"/>
      <c r="IL93" s="156"/>
      <c r="IM93" s="156"/>
      <c r="IN93" s="156"/>
      <c r="IO93" s="156"/>
      <c r="IP93" s="156"/>
      <c r="IQ93" s="156"/>
      <c r="IR93" s="156"/>
      <c r="IS93" s="156"/>
      <c r="IT93" s="156"/>
      <c r="IU93" s="156"/>
      <c r="IV93" s="156"/>
    </row>
    <row r="94" spans="9:256" s="155" customFormat="1" ht="12.75">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c r="GH94" s="156"/>
      <c r="GI94" s="156"/>
      <c r="GJ94" s="156"/>
      <c r="GK94" s="156"/>
      <c r="GL94" s="156"/>
      <c r="GM94" s="156"/>
      <c r="GN94" s="156"/>
      <c r="GO94" s="156"/>
      <c r="GP94" s="156"/>
      <c r="GQ94" s="156"/>
      <c r="GR94" s="156"/>
      <c r="GS94" s="156"/>
      <c r="GT94" s="156"/>
      <c r="GU94" s="156"/>
      <c r="GV94" s="156"/>
      <c r="GW94" s="156"/>
      <c r="GX94" s="156"/>
      <c r="GY94" s="156"/>
      <c r="GZ94" s="156"/>
      <c r="HA94" s="156"/>
      <c r="HB94" s="156"/>
      <c r="HC94" s="156"/>
      <c r="HD94" s="156"/>
      <c r="HE94" s="156"/>
      <c r="HF94" s="156"/>
      <c r="HG94" s="156"/>
      <c r="HH94" s="156"/>
      <c r="HI94" s="156"/>
      <c r="HJ94" s="156"/>
      <c r="HK94" s="156"/>
      <c r="HL94" s="156"/>
      <c r="HM94" s="156"/>
      <c r="HN94" s="156"/>
      <c r="HO94" s="156"/>
      <c r="HP94" s="156"/>
      <c r="HQ94" s="156"/>
      <c r="HR94" s="156"/>
      <c r="HS94" s="156"/>
      <c r="HT94" s="156"/>
      <c r="HU94" s="156"/>
      <c r="HV94" s="156"/>
      <c r="HW94" s="156"/>
      <c r="HX94" s="156"/>
      <c r="HY94" s="156"/>
      <c r="HZ94" s="156"/>
      <c r="IA94" s="156"/>
      <c r="IB94" s="156"/>
      <c r="IC94" s="156"/>
      <c r="ID94" s="156"/>
      <c r="IE94" s="156"/>
      <c r="IF94" s="156"/>
      <c r="IG94" s="156"/>
      <c r="IH94" s="156"/>
      <c r="II94" s="156"/>
      <c r="IJ94" s="156"/>
      <c r="IK94" s="156"/>
      <c r="IL94" s="156"/>
      <c r="IM94" s="156"/>
      <c r="IN94" s="156"/>
      <c r="IO94" s="156"/>
      <c r="IP94" s="156"/>
      <c r="IQ94" s="156"/>
      <c r="IR94" s="156"/>
      <c r="IS94" s="156"/>
      <c r="IT94" s="156"/>
      <c r="IU94" s="156"/>
      <c r="IV94" s="156"/>
    </row>
    <row r="95" spans="9:256" s="155" customFormat="1" ht="12.75">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6"/>
      <c r="BR95" s="156"/>
      <c r="BS95" s="156"/>
      <c r="BT95" s="156"/>
      <c r="BU95" s="156"/>
      <c r="BV95" s="156"/>
      <c r="BW95" s="156"/>
      <c r="BX95" s="156"/>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156"/>
      <c r="EA95" s="156"/>
      <c r="EB95" s="156"/>
      <c r="EC95" s="156"/>
      <c r="ED95" s="156"/>
      <c r="EE95" s="156"/>
      <c r="EF95" s="156"/>
      <c r="EG95" s="156"/>
      <c r="EH95" s="156"/>
      <c r="EI95" s="156"/>
      <c r="EJ95" s="156"/>
      <c r="EK95" s="156"/>
      <c r="EL95" s="156"/>
      <c r="EM95" s="156"/>
      <c r="EN95" s="156"/>
      <c r="EO95" s="156"/>
      <c r="EP95" s="156"/>
      <c r="EQ95" s="156"/>
      <c r="ER95" s="156"/>
      <c r="ES95" s="156"/>
      <c r="ET95" s="156"/>
      <c r="EU95" s="156"/>
      <c r="EV95" s="156"/>
      <c r="EW95" s="156"/>
      <c r="EX95" s="156"/>
      <c r="EY95" s="156"/>
      <c r="EZ95" s="156"/>
      <c r="FA95" s="156"/>
      <c r="FB95" s="156"/>
      <c r="FC95" s="156"/>
      <c r="FD95" s="156"/>
      <c r="FE95" s="156"/>
      <c r="FF95" s="156"/>
      <c r="FG95" s="156"/>
      <c r="FH95" s="156"/>
      <c r="FI95" s="156"/>
      <c r="FJ95" s="156"/>
      <c r="FK95" s="156"/>
      <c r="FL95" s="156"/>
      <c r="FM95" s="156"/>
      <c r="FN95" s="156"/>
      <c r="FO95" s="156"/>
      <c r="FP95" s="156"/>
      <c r="FQ95" s="156"/>
      <c r="FR95" s="156"/>
      <c r="FS95" s="156"/>
      <c r="FT95" s="156"/>
      <c r="FU95" s="156"/>
      <c r="FV95" s="156"/>
      <c r="FW95" s="156"/>
      <c r="FX95" s="156"/>
      <c r="FY95" s="156"/>
      <c r="FZ95" s="156"/>
      <c r="GA95" s="156"/>
      <c r="GB95" s="156"/>
      <c r="GC95" s="156"/>
      <c r="GD95" s="156"/>
      <c r="GE95" s="156"/>
      <c r="GF95" s="156"/>
      <c r="GG95" s="156"/>
      <c r="GH95" s="156"/>
      <c r="GI95" s="156"/>
      <c r="GJ95" s="156"/>
      <c r="GK95" s="156"/>
      <c r="GL95" s="156"/>
      <c r="GM95" s="156"/>
      <c r="GN95" s="156"/>
      <c r="GO95" s="156"/>
      <c r="GP95" s="156"/>
      <c r="GQ95" s="156"/>
      <c r="GR95" s="156"/>
      <c r="GS95" s="156"/>
      <c r="GT95" s="156"/>
      <c r="GU95" s="156"/>
      <c r="GV95" s="156"/>
      <c r="GW95" s="156"/>
      <c r="GX95" s="156"/>
      <c r="GY95" s="156"/>
      <c r="GZ95" s="156"/>
      <c r="HA95" s="156"/>
      <c r="HB95" s="156"/>
      <c r="HC95" s="156"/>
      <c r="HD95" s="156"/>
      <c r="HE95" s="156"/>
      <c r="HF95" s="156"/>
      <c r="HG95" s="156"/>
      <c r="HH95" s="156"/>
      <c r="HI95" s="156"/>
      <c r="HJ95" s="156"/>
      <c r="HK95" s="156"/>
      <c r="HL95" s="156"/>
      <c r="HM95" s="156"/>
      <c r="HN95" s="156"/>
      <c r="HO95" s="156"/>
      <c r="HP95" s="156"/>
      <c r="HQ95" s="156"/>
      <c r="HR95" s="156"/>
      <c r="HS95" s="156"/>
      <c r="HT95" s="156"/>
      <c r="HU95" s="156"/>
      <c r="HV95" s="156"/>
      <c r="HW95" s="156"/>
      <c r="HX95" s="156"/>
      <c r="HY95" s="156"/>
      <c r="HZ95" s="156"/>
      <c r="IA95" s="156"/>
      <c r="IB95" s="156"/>
      <c r="IC95" s="156"/>
      <c r="ID95" s="156"/>
      <c r="IE95" s="156"/>
      <c r="IF95" s="156"/>
      <c r="IG95" s="156"/>
      <c r="IH95" s="156"/>
      <c r="II95" s="156"/>
      <c r="IJ95" s="156"/>
      <c r="IK95" s="156"/>
      <c r="IL95" s="156"/>
      <c r="IM95" s="156"/>
      <c r="IN95" s="156"/>
      <c r="IO95" s="156"/>
      <c r="IP95" s="156"/>
      <c r="IQ95" s="156"/>
      <c r="IR95" s="156"/>
      <c r="IS95" s="156"/>
      <c r="IT95" s="156"/>
      <c r="IU95" s="156"/>
      <c r="IV95" s="156"/>
    </row>
    <row r="96" spans="9:256" s="155" customFormat="1" ht="12.75">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c r="GH96" s="156"/>
      <c r="GI96" s="156"/>
      <c r="GJ96" s="156"/>
      <c r="GK96" s="156"/>
      <c r="GL96" s="156"/>
      <c r="GM96" s="156"/>
      <c r="GN96" s="156"/>
      <c r="GO96" s="156"/>
      <c r="GP96" s="156"/>
      <c r="GQ96" s="156"/>
      <c r="GR96" s="156"/>
      <c r="GS96" s="156"/>
      <c r="GT96" s="156"/>
      <c r="GU96" s="156"/>
      <c r="GV96" s="156"/>
      <c r="GW96" s="156"/>
      <c r="GX96" s="156"/>
      <c r="GY96" s="156"/>
      <c r="GZ96" s="156"/>
      <c r="HA96" s="156"/>
      <c r="HB96" s="156"/>
      <c r="HC96" s="156"/>
      <c r="HD96" s="156"/>
      <c r="HE96" s="156"/>
      <c r="HF96" s="156"/>
      <c r="HG96" s="156"/>
      <c r="HH96" s="156"/>
      <c r="HI96" s="156"/>
      <c r="HJ96" s="156"/>
      <c r="HK96" s="156"/>
      <c r="HL96" s="156"/>
      <c r="HM96" s="156"/>
      <c r="HN96" s="156"/>
      <c r="HO96" s="156"/>
      <c r="HP96" s="156"/>
      <c r="HQ96" s="156"/>
      <c r="HR96" s="156"/>
      <c r="HS96" s="156"/>
      <c r="HT96" s="156"/>
      <c r="HU96" s="156"/>
      <c r="HV96" s="156"/>
      <c r="HW96" s="156"/>
      <c r="HX96" s="156"/>
      <c r="HY96" s="156"/>
      <c r="HZ96" s="156"/>
      <c r="IA96" s="156"/>
      <c r="IB96" s="156"/>
      <c r="IC96" s="156"/>
      <c r="ID96" s="156"/>
      <c r="IE96" s="156"/>
      <c r="IF96" s="156"/>
      <c r="IG96" s="156"/>
      <c r="IH96" s="156"/>
      <c r="II96" s="156"/>
      <c r="IJ96" s="156"/>
      <c r="IK96" s="156"/>
      <c r="IL96" s="156"/>
      <c r="IM96" s="156"/>
      <c r="IN96" s="156"/>
      <c r="IO96" s="156"/>
      <c r="IP96" s="156"/>
      <c r="IQ96" s="156"/>
      <c r="IR96" s="156"/>
      <c r="IS96" s="156"/>
      <c r="IT96" s="156"/>
      <c r="IU96" s="156"/>
      <c r="IV96" s="156"/>
    </row>
    <row r="97" spans="9:256" s="155" customFormat="1" ht="12.75">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c r="GH97" s="156"/>
      <c r="GI97" s="156"/>
      <c r="GJ97" s="156"/>
      <c r="GK97" s="156"/>
      <c r="GL97" s="156"/>
      <c r="GM97" s="156"/>
      <c r="GN97" s="156"/>
      <c r="GO97" s="156"/>
      <c r="GP97" s="156"/>
      <c r="GQ97" s="156"/>
      <c r="GR97" s="156"/>
      <c r="GS97" s="156"/>
      <c r="GT97" s="156"/>
      <c r="GU97" s="156"/>
      <c r="GV97" s="156"/>
      <c r="GW97" s="156"/>
      <c r="GX97" s="156"/>
      <c r="GY97" s="156"/>
      <c r="GZ97" s="156"/>
      <c r="HA97" s="156"/>
      <c r="HB97" s="156"/>
      <c r="HC97" s="156"/>
      <c r="HD97" s="156"/>
      <c r="HE97" s="156"/>
      <c r="HF97" s="156"/>
      <c r="HG97" s="156"/>
      <c r="HH97" s="156"/>
      <c r="HI97" s="156"/>
      <c r="HJ97" s="156"/>
      <c r="HK97" s="156"/>
      <c r="HL97" s="156"/>
      <c r="HM97" s="156"/>
      <c r="HN97" s="156"/>
      <c r="HO97" s="156"/>
      <c r="HP97" s="156"/>
      <c r="HQ97" s="156"/>
      <c r="HR97" s="156"/>
      <c r="HS97" s="156"/>
      <c r="HT97" s="156"/>
      <c r="HU97" s="156"/>
      <c r="HV97" s="156"/>
      <c r="HW97" s="156"/>
      <c r="HX97" s="156"/>
      <c r="HY97" s="156"/>
      <c r="HZ97" s="156"/>
      <c r="IA97" s="156"/>
      <c r="IB97" s="156"/>
      <c r="IC97" s="156"/>
      <c r="ID97" s="156"/>
      <c r="IE97" s="156"/>
      <c r="IF97" s="156"/>
      <c r="IG97" s="156"/>
      <c r="IH97" s="156"/>
      <c r="II97" s="156"/>
      <c r="IJ97" s="156"/>
      <c r="IK97" s="156"/>
      <c r="IL97" s="156"/>
      <c r="IM97" s="156"/>
      <c r="IN97" s="156"/>
      <c r="IO97" s="156"/>
      <c r="IP97" s="156"/>
      <c r="IQ97" s="156"/>
      <c r="IR97" s="156"/>
      <c r="IS97" s="156"/>
      <c r="IT97" s="156"/>
      <c r="IU97" s="156"/>
      <c r="IV97" s="156"/>
    </row>
    <row r="98" spans="9:256" s="155" customFormat="1" ht="12.75">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c r="GF98" s="156"/>
      <c r="GG98" s="156"/>
      <c r="GH98" s="156"/>
      <c r="GI98" s="156"/>
      <c r="GJ98" s="156"/>
      <c r="GK98" s="156"/>
      <c r="GL98" s="156"/>
      <c r="GM98" s="156"/>
      <c r="GN98" s="156"/>
      <c r="GO98" s="156"/>
      <c r="GP98" s="156"/>
      <c r="GQ98" s="156"/>
      <c r="GR98" s="156"/>
      <c r="GS98" s="156"/>
      <c r="GT98" s="156"/>
      <c r="GU98" s="156"/>
      <c r="GV98" s="156"/>
      <c r="GW98" s="156"/>
      <c r="GX98" s="156"/>
      <c r="GY98" s="156"/>
      <c r="GZ98" s="156"/>
      <c r="HA98" s="156"/>
      <c r="HB98" s="156"/>
      <c r="HC98" s="156"/>
      <c r="HD98" s="156"/>
      <c r="HE98" s="156"/>
      <c r="HF98" s="156"/>
      <c r="HG98" s="156"/>
      <c r="HH98" s="156"/>
      <c r="HI98" s="156"/>
      <c r="HJ98" s="156"/>
      <c r="HK98" s="156"/>
      <c r="HL98" s="156"/>
      <c r="HM98" s="156"/>
      <c r="HN98" s="156"/>
      <c r="HO98" s="156"/>
      <c r="HP98" s="156"/>
      <c r="HQ98" s="156"/>
      <c r="HR98" s="156"/>
      <c r="HS98" s="156"/>
      <c r="HT98" s="156"/>
      <c r="HU98" s="156"/>
      <c r="HV98" s="156"/>
      <c r="HW98" s="156"/>
      <c r="HX98" s="156"/>
      <c r="HY98" s="156"/>
      <c r="HZ98" s="156"/>
      <c r="IA98" s="156"/>
      <c r="IB98" s="156"/>
      <c r="IC98" s="156"/>
      <c r="ID98" s="156"/>
      <c r="IE98" s="156"/>
      <c r="IF98" s="156"/>
      <c r="IG98" s="156"/>
      <c r="IH98" s="156"/>
      <c r="II98" s="156"/>
      <c r="IJ98" s="156"/>
      <c r="IK98" s="156"/>
      <c r="IL98" s="156"/>
      <c r="IM98" s="156"/>
      <c r="IN98" s="156"/>
      <c r="IO98" s="156"/>
      <c r="IP98" s="156"/>
      <c r="IQ98" s="156"/>
      <c r="IR98" s="156"/>
      <c r="IS98" s="156"/>
      <c r="IT98" s="156"/>
      <c r="IU98" s="156"/>
      <c r="IV98" s="156"/>
    </row>
    <row r="99" spans="9:256" s="155" customFormat="1" ht="12.75">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c r="CT99" s="156"/>
      <c r="CU99" s="156"/>
      <c r="CV99" s="156"/>
      <c r="CW99" s="156"/>
      <c r="CX99" s="156"/>
      <c r="CY99" s="156"/>
      <c r="CZ99" s="156"/>
      <c r="DA99" s="156"/>
      <c r="DB99" s="156"/>
      <c r="DC99" s="156"/>
      <c r="DD99" s="156"/>
      <c r="DE99" s="156"/>
      <c r="DF99" s="156"/>
      <c r="DG99" s="156"/>
      <c r="DH99" s="156"/>
      <c r="DI99" s="156"/>
      <c r="DJ99" s="156"/>
      <c r="DK99" s="156"/>
      <c r="DL99" s="156"/>
      <c r="DM99" s="156"/>
      <c r="DN99" s="156"/>
      <c r="DO99" s="156"/>
      <c r="DP99" s="156"/>
      <c r="DQ99" s="156"/>
      <c r="DR99" s="156"/>
      <c r="DS99" s="156"/>
      <c r="DT99" s="156"/>
      <c r="DU99" s="156"/>
      <c r="DV99" s="156"/>
      <c r="DW99" s="156"/>
      <c r="DX99" s="156"/>
      <c r="DY99" s="156"/>
      <c r="DZ99" s="156"/>
      <c r="EA99" s="156"/>
      <c r="EB99" s="156"/>
      <c r="EC99" s="156"/>
      <c r="ED99" s="156"/>
      <c r="EE99" s="156"/>
      <c r="EF99" s="156"/>
      <c r="EG99" s="156"/>
      <c r="EH99" s="156"/>
      <c r="EI99" s="156"/>
      <c r="EJ99" s="156"/>
      <c r="EK99" s="156"/>
      <c r="EL99" s="156"/>
      <c r="EM99" s="156"/>
      <c r="EN99" s="156"/>
      <c r="EO99" s="156"/>
      <c r="EP99" s="156"/>
      <c r="EQ99" s="156"/>
      <c r="ER99" s="156"/>
      <c r="ES99" s="156"/>
      <c r="ET99" s="156"/>
      <c r="EU99" s="156"/>
      <c r="EV99" s="156"/>
      <c r="EW99" s="156"/>
      <c r="EX99" s="156"/>
      <c r="EY99" s="156"/>
      <c r="EZ99" s="156"/>
      <c r="FA99" s="156"/>
      <c r="FB99" s="156"/>
      <c r="FC99" s="156"/>
      <c r="FD99" s="156"/>
      <c r="FE99" s="156"/>
      <c r="FF99" s="156"/>
      <c r="FG99" s="156"/>
      <c r="FH99" s="156"/>
      <c r="FI99" s="156"/>
      <c r="FJ99" s="156"/>
      <c r="FK99" s="156"/>
      <c r="FL99" s="156"/>
      <c r="FM99" s="156"/>
      <c r="FN99" s="156"/>
      <c r="FO99" s="156"/>
      <c r="FP99" s="156"/>
      <c r="FQ99" s="156"/>
      <c r="FR99" s="156"/>
      <c r="FS99" s="156"/>
      <c r="FT99" s="156"/>
      <c r="FU99" s="156"/>
      <c r="FV99" s="156"/>
      <c r="FW99" s="156"/>
      <c r="FX99" s="156"/>
      <c r="FY99" s="156"/>
      <c r="FZ99" s="156"/>
      <c r="GA99" s="156"/>
      <c r="GB99" s="156"/>
      <c r="GC99" s="156"/>
      <c r="GD99" s="156"/>
      <c r="GE99" s="156"/>
      <c r="GF99" s="156"/>
      <c r="GG99" s="156"/>
      <c r="GH99" s="156"/>
      <c r="GI99" s="156"/>
      <c r="GJ99" s="156"/>
      <c r="GK99" s="156"/>
      <c r="GL99" s="156"/>
      <c r="GM99" s="156"/>
      <c r="GN99" s="156"/>
      <c r="GO99" s="156"/>
      <c r="GP99" s="156"/>
      <c r="GQ99" s="156"/>
      <c r="GR99" s="156"/>
      <c r="GS99" s="156"/>
      <c r="GT99" s="156"/>
      <c r="GU99" s="156"/>
      <c r="GV99" s="156"/>
      <c r="GW99" s="156"/>
      <c r="GX99" s="156"/>
      <c r="GY99" s="156"/>
      <c r="GZ99" s="156"/>
      <c r="HA99" s="156"/>
      <c r="HB99" s="156"/>
      <c r="HC99" s="156"/>
      <c r="HD99" s="156"/>
      <c r="HE99" s="156"/>
      <c r="HF99" s="156"/>
      <c r="HG99" s="156"/>
      <c r="HH99" s="156"/>
      <c r="HI99" s="156"/>
      <c r="HJ99" s="156"/>
      <c r="HK99" s="156"/>
      <c r="HL99" s="156"/>
      <c r="HM99" s="156"/>
      <c r="HN99" s="156"/>
      <c r="HO99" s="156"/>
      <c r="HP99" s="156"/>
      <c r="HQ99" s="156"/>
      <c r="HR99" s="156"/>
      <c r="HS99" s="156"/>
      <c r="HT99" s="156"/>
      <c r="HU99" s="156"/>
      <c r="HV99" s="156"/>
      <c r="HW99" s="156"/>
      <c r="HX99" s="156"/>
      <c r="HY99" s="156"/>
      <c r="HZ99" s="156"/>
      <c r="IA99" s="156"/>
      <c r="IB99" s="156"/>
      <c r="IC99" s="156"/>
      <c r="ID99" s="156"/>
      <c r="IE99" s="156"/>
      <c r="IF99" s="156"/>
      <c r="IG99" s="156"/>
      <c r="IH99" s="156"/>
      <c r="II99" s="156"/>
      <c r="IJ99" s="156"/>
      <c r="IK99" s="156"/>
      <c r="IL99" s="156"/>
      <c r="IM99" s="156"/>
      <c r="IN99" s="156"/>
      <c r="IO99" s="156"/>
      <c r="IP99" s="156"/>
      <c r="IQ99" s="156"/>
      <c r="IR99" s="156"/>
      <c r="IS99" s="156"/>
      <c r="IT99" s="156"/>
      <c r="IU99" s="156"/>
      <c r="IV99" s="156"/>
    </row>
    <row r="100" spans="9:256" s="155" customFormat="1" ht="12.75">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c r="GF100" s="156"/>
      <c r="GG100" s="156"/>
      <c r="GH100" s="156"/>
      <c r="GI100" s="156"/>
      <c r="GJ100" s="156"/>
      <c r="GK100" s="156"/>
      <c r="GL100" s="156"/>
      <c r="GM100" s="156"/>
      <c r="GN100" s="156"/>
      <c r="GO100" s="156"/>
      <c r="GP100" s="156"/>
      <c r="GQ100" s="156"/>
      <c r="GR100" s="156"/>
      <c r="GS100" s="156"/>
      <c r="GT100" s="156"/>
      <c r="GU100" s="156"/>
      <c r="GV100" s="156"/>
      <c r="GW100" s="156"/>
      <c r="GX100" s="156"/>
      <c r="GY100" s="156"/>
      <c r="GZ100" s="156"/>
      <c r="HA100" s="156"/>
      <c r="HB100" s="156"/>
      <c r="HC100" s="156"/>
      <c r="HD100" s="156"/>
      <c r="HE100" s="156"/>
      <c r="HF100" s="156"/>
      <c r="HG100" s="156"/>
      <c r="HH100" s="156"/>
      <c r="HI100" s="156"/>
      <c r="HJ100" s="156"/>
      <c r="HK100" s="156"/>
      <c r="HL100" s="156"/>
      <c r="HM100" s="156"/>
      <c r="HN100" s="156"/>
      <c r="HO100" s="156"/>
      <c r="HP100" s="156"/>
      <c r="HQ100" s="156"/>
      <c r="HR100" s="156"/>
      <c r="HS100" s="156"/>
      <c r="HT100" s="156"/>
      <c r="HU100" s="156"/>
      <c r="HV100" s="156"/>
      <c r="HW100" s="156"/>
      <c r="HX100" s="156"/>
      <c r="HY100" s="156"/>
      <c r="HZ100" s="156"/>
      <c r="IA100" s="156"/>
      <c r="IB100" s="156"/>
      <c r="IC100" s="156"/>
      <c r="ID100" s="156"/>
      <c r="IE100" s="156"/>
      <c r="IF100" s="156"/>
      <c r="IG100" s="156"/>
      <c r="IH100" s="156"/>
      <c r="II100" s="156"/>
      <c r="IJ100" s="156"/>
      <c r="IK100" s="156"/>
      <c r="IL100" s="156"/>
      <c r="IM100" s="156"/>
      <c r="IN100" s="156"/>
      <c r="IO100" s="156"/>
      <c r="IP100" s="156"/>
      <c r="IQ100" s="156"/>
      <c r="IR100" s="156"/>
      <c r="IS100" s="156"/>
      <c r="IT100" s="156"/>
      <c r="IU100" s="156"/>
      <c r="IV100" s="156"/>
    </row>
    <row r="101" spans="9:256" s="155" customFormat="1" ht="12.75">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c r="GF101" s="156"/>
      <c r="GG101" s="156"/>
      <c r="GH101" s="156"/>
      <c r="GI101" s="156"/>
      <c r="GJ101" s="156"/>
      <c r="GK101" s="156"/>
      <c r="GL101" s="156"/>
      <c r="GM101" s="156"/>
      <c r="GN101" s="156"/>
      <c r="GO101" s="156"/>
      <c r="GP101" s="156"/>
      <c r="GQ101" s="156"/>
      <c r="GR101" s="156"/>
      <c r="GS101" s="156"/>
      <c r="GT101" s="156"/>
      <c r="GU101" s="156"/>
      <c r="GV101" s="156"/>
      <c r="GW101" s="156"/>
      <c r="GX101" s="156"/>
      <c r="GY101" s="156"/>
      <c r="GZ101" s="156"/>
      <c r="HA101" s="156"/>
      <c r="HB101" s="156"/>
      <c r="HC101" s="156"/>
      <c r="HD101" s="156"/>
      <c r="HE101" s="156"/>
      <c r="HF101" s="156"/>
      <c r="HG101" s="156"/>
      <c r="HH101" s="156"/>
      <c r="HI101" s="156"/>
      <c r="HJ101" s="156"/>
      <c r="HK101" s="156"/>
      <c r="HL101" s="156"/>
      <c r="HM101" s="156"/>
      <c r="HN101" s="156"/>
      <c r="HO101" s="156"/>
      <c r="HP101" s="156"/>
      <c r="HQ101" s="156"/>
      <c r="HR101" s="156"/>
      <c r="HS101" s="156"/>
      <c r="HT101" s="156"/>
      <c r="HU101" s="156"/>
      <c r="HV101" s="156"/>
      <c r="HW101" s="156"/>
      <c r="HX101" s="156"/>
      <c r="HY101" s="156"/>
      <c r="HZ101" s="156"/>
      <c r="IA101" s="156"/>
      <c r="IB101" s="156"/>
      <c r="IC101" s="156"/>
      <c r="ID101" s="156"/>
      <c r="IE101" s="156"/>
      <c r="IF101" s="156"/>
      <c r="IG101" s="156"/>
      <c r="IH101" s="156"/>
      <c r="II101" s="156"/>
      <c r="IJ101" s="156"/>
      <c r="IK101" s="156"/>
      <c r="IL101" s="156"/>
      <c r="IM101" s="156"/>
      <c r="IN101" s="156"/>
      <c r="IO101" s="156"/>
      <c r="IP101" s="156"/>
      <c r="IQ101" s="156"/>
      <c r="IR101" s="156"/>
      <c r="IS101" s="156"/>
      <c r="IT101" s="156"/>
      <c r="IU101" s="156"/>
      <c r="IV101" s="156"/>
    </row>
    <row r="102" spans="9:256" s="155" customFormat="1" ht="12.75">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c r="GH102" s="156"/>
      <c r="GI102" s="156"/>
      <c r="GJ102" s="156"/>
      <c r="GK102" s="156"/>
      <c r="GL102" s="156"/>
      <c r="GM102" s="156"/>
      <c r="GN102" s="156"/>
      <c r="GO102" s="156"/>
      <c r="GP102" s="156"/>
      <c r="GQ102" s="156"/>
      <c r="GR102" s="156"/>
      <c r="GS102" s="156"/>
      <c r="GT102" s="156"/>
      <c r="GU102" s="156"/>
      <c r="GV102" s="156"/>
      <c r="GW102" s="156"/>
      <c r="GX102" s="156"/>
      <c r="GY102" s="156"/>
      <c r="GZ102" s="156"/>
      <c r="HA102" s="156"/>
      <c r="HB102" s="156"/>
      <c r="HC102" s="156"/>
      <c r="HD102" s="156"/>
      <c r="HE102" s="156"/>
      <c r="HF102" s="156"/>
      <c r="HG102" s="156"/>
      <c r="HH102" s="156"/>
      <c r="HI102" s="156"/>
      <c r="HJ102" s="156"/>
      <c r="HK102" s="156"/>
      <c r="HL102" s="156"/>
      <c r="HM102" s="156"/>
      <c r="HN102" s="156"/>
      <c r="HO102" s="156"/>
      <c r="HP102" s="156"/>
      <c r="HQ102" s="156"/>
      <c r="HR102" s="156"/>
      <c r="HS102" s="156"/>
      <c r="HT102" s="156"/>
      <c r="HU102" s="156"/>
      <c r="HV102" s="156"/>
      <c r="HW102" s="156"/>
      <c r="HX102" s="156"/>
      <c r="HY102" s="156"/>
      <c r="HZ102" s="156"/>
      <c r="IA102" s="156"/>
      <c r="IB102" s="156"/>
      <c r="IC102" s="156"/>
      <c r="ID102" s="156"/>
      <c r="IE102" s="156"/>
      <c r="IF102" s="156"/>
      <c r="IG102" s="156"/>
      <c r="IH102" s="156"/>
      <c r="II102" s="156"/>
      <c r="IJ102" s="156"/>
      <c r="IK102" s="156"/>
      <c r="IL102" s="156"/>
      <c r="IM102" s="156"/>
      <c r="IN102" s="156"/>
      <c r="IO102" s="156"/>
      <c r="IP102" s="156"/>
      <c r="IQ102" s="156"/>
      <c r="IR102" s="156"/>
      <c r="IS102" s="156"/>
      <c r="IT102" s="156"/>
      <c r="IU102" s="156"/>
      <c r="IV102" s="156"/>
    </row>
    <row r="103" spans="9:256" s="155" customFormat="1" ht="12.75">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c r="GF103" s="156"/>
      <c r="GG103" s="156"/>
      <c r="GH103" s="156"/>
      <c r="GI103" s="156"/>
      <c r="GJ103" s="156"/>
      <c r="GK103" s="156"/>
      <c r="GL103" s="156"/>
      <c r="GM103" s="156"/>
      <c r="GN103" s="156"/>
      <c r="GO103" s="156"/>
      <c r="GP103" s="156"/>
      <c r="GQ103" s="156"/>
      <c r="GR103" s="156"/>
      <c r="GS103" s="156"/>
      <c r="GT103" s="156"/>
      <c r="GU103" s="156"/>
      <c r="GV103" s="156"/>
      <c r="GW103" s="156"/>
      <c r="GX103" s="156"/>
      <c r="GY103" s="156"/>
      <c r="GZ103" s="156"/>
      <c r="HA103" s="156"/>
      <c r="HB103" s="156"/>
      <c r="HC103" s="156"/>
      <c r="HD103" s="156"/>
      <c r="HE103" s="156"/>
      <c r="HF103" s="156"/>
      <c r="HG103" s="156"/>
      <c r="HH103" s="156"/>
      <c r="HI103" s="156"/>
      <c r="HJ103" s="156"/>
      <c r="HK103" s="156"/>
      <c r="HL103" s="156"/>
      <c r="HM103" s="156"/>
      <c r="HN103" s="156"/>
      <c r="HO103" s="156"/>
      <c r="HP103" s="156"/>
      <c r="HQ103" s="156"/>
      <c r="HR103" s="156"/>
      <c r="HS103" s="156"/>
      <c r="HT103" s="156"/>
      <c r="HU103" s="156"/>
      <c r="HV103" s="156"/>
      <c r="HW103" s="156"/>
      <c r="HX103" s="156"/>
      <c r="HY103" s="156"/>
      <c r="HZ103" s="156"/>
      <c r="IA103" s="156"/>
      <c r="IB103" s="156"/>
      <c r="IC103" s="156"/>
      <c r="ID103" s="156"/>
      <c r="IE103" s="156"/>
      <c r="IF103" s="156"/>
      <c r="IG103" s="156"/>
      <c r="IH103" s="156"/>
      <c r="II103" s="156"/>
      <c r="IJ103" s="156"/>
      <c r="IK103" s="156"/>
      <c r="IL103" s="156"/>
      <c r="IM103" s="156"/>
      <c r="IN103" s="156"/>
      <c r="IO103" s="156"/>
      <c r="IP103" s="156"/>
      <c r="IQ103" s="156"/>
      <c r="IR103" s="156"/>
      <c r="IS103" s="156"/>
      <c r="IT103" s="156"/>
      <c r="IU103" s="156"/>
      <c r="IV103" s="156"/>
    </row>
    <row r="104" spans="9:256" s="155" customFormat="1" ht="12.75">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6"/>
      <c r="CL104" s="156"/>
      <c r="CM104" s="156"/>
      <c r="CN104" s="156"/>
      <c r="CO104" s="156"/>
      <c r="CP104" s="156"/>
      <c r="CQ104" s="156"/>
      <c r="CR104" s="156"/>
      <c r="CS104" s="156"/>
      <c r="CT104" s="156"/>
      <c r="CU104" s="156"/>
      <c r="CV104" s="156"/>
      <c r="CW104" s="156"/>
      <c r="CX104" s="156"/>
      <c r="CY104" s="156"/>
      <c r="CZ104" s="156"/>
      <c r="DA104" s="156"/>
      <c r="DB104" s="156"/>
      <c r="DC104" s="156"/>
      <c r="DD104" s="156"/>
      <c r="DE104" s="156"/>
      <c r="DF104" s="156"/>
      <c r="DG104" s="156"/>
      <c r="DH104" s="156"/>
      <c r="DI104" s="156"/>
      <c r="DJ104" s="156"/>
      <c r="DK104" s="156"/>
      <c r="DL104" s="156"/>
      <c r="DM104" s="156"/>
      <c r="DN104" s="156"/>
      <c r="DO104" s="156"/>
      <c r="DP104" s="156"/>
      <c r="DQ104" s="156"/>
      <c r="DR104" s="156"/>
      <c r="DS104" s="156"/>
      <c r="DT104" s="156"/>
      <c r="DU104" s="156"/>
      <c r="DV104" s="156"/>
      <c r="DW104" s="156"/>
      <c r="DX104" s="156"/>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156"/>
      <c r="FB104" s="156"/>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c r="GF104" s="156"/>
      <c r="GG104" s="156"/>
      <c r="GH104" s="156"/>
      <c r="GI104" s="156"/>
      <c r="GJ104" s="156"/>
      <c r="GK104" s="156"/>
      <c r="GL104" s="156"/>
      <c r="GM104" s="156"/>
      <c r="GN104" s="156"/>
      <c r="GO104" s="156"/>
      <c r="GP104" s="156"/>
      <c r="GQ104" s="156"/>
      <c r="GR104" s="156"/>
      <c r="GS104" s="156"/>
      <c r="GT104" s="156"/>
      <c r="GU104" s="156"/>
      <c r="GV104" s="156"/>
      <c r="GW104" s="156"/>
      <c r="GX104" s="156"/>
      <c r="GY104" s="156"/>
      <c r="GZ104" s="156"/>
      <c r="HA104" s="156"/>
      <c r="HB104" s="156"/>
      <c r="HC104" s="156"/>
      <c r="HD104" s="156"/>
      <c r="HE104" s="156"/>
      <c r="HF104" s="156"/>
      <c r="HG104" s="156"/>
      <c r="HH104" s="156"/>
      <c r="HI104" s="156"/>
      <c r="HJ104" s="156"/>
      <c r="HK104" s="156"/>
      <c r="HL104" s="156"/>
      <c r="HM104" s="156"/>
      <c r="HN104" s="156"/>
      <c r="HO104" s="156"/>
      <c r="HP104" s="156"/>
      <c r="HQ104" s="156"/>
      <c r="HR104" s="156"/>
      <c r="HS104" s="156"/>
      <c r="HT104" s="156"/>
      <c r="HU104" s="156"/>
      <c r="HV104" s="156"/>
      <c r="HW104" s="156"/>
      <c r="HX104" s="156"/>
      <c r="HY104" s="156"/>
      <c r="HZ104" s="156"/>
      <c r="IA104" s="156"/>
      <c r="IB104" s="156"/>
      <c r="IC104" s="156"/>
      <c r="ID104" s="156"/>
      <c r="IE104" s="156"/>
      <c r="IF104" s="156"/>
      <c r="IG104" s="156"/>
      <c r="IH104" s="156"/>
      <c r="II104" s="156"/>
      <c r="IJ104" s="156"/>
      <c r="IK104" s="156"/>
      <c r="IL104" s="156"/>
      <c r="IM104" s="156"/>
      <c r="IN104" s="156"/>
      <c r="IO104" s="156"/>
      <c r="IP104" s="156"/>
      <c r="IQ104" s="156"/>
      <c r="IR104" s="156"/>
      <c r="IS104" s="156"/>
      <c r="IT104" s="156"/>
      <c r="IU104" s="156"/>
      <c r="IV104" s="156"/>
    </row>
    <row r="105" spans="9:256" s="155" customFormat="1" ht="12.75">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c r="GF105" s="156"/>
      <c r="GG105" s="156"/>
      <c r="GH105" s="156"/>
      <c r="GI105" s="156"/>
      <c r="GJ105" s="156"/>
      <c r="GK105" s="156"/>
      <c r="GL105" s="156"/>
      <c r="GM105" s="156"/>
      <c r="GN105" s="156"/>
      <c r="GO105" s="156"/>
      <c r="GP105" s="156"/>
      <c r="GQ105" s="156"/>
      <c r="GR105" s="156"/>
      <c r="GS105" s="156"/>
      <c r="GT105" s="156"/>
      <c r="GU105" s="156"/>
      <c r="GV105" s="156"/>
      <c r="GW105" s="156"/>
      <c r="GX105" s="156"/>
      <c r="GY105" s="156"/>
      <c r="GZ105" s="156"/>
      <c r="HA105" s="156"/>
      <c r="HB105" s="156"/>
      <c r="HC105" s="156"/>
      <c r="HD105" s="156"/>
      <c r="HE105" s="156"/>
      <c r="HF105" s="156"/>
      <c r="HG105" s="156"/>
      <c r="HH105" s="156"/>
      <c r="HI105" s="156"/>
      <c r="HJ105" s="156"/>
      <c r="HK105" s="156"/>
      <c r="HL105" s="156"/>
      <c r="HM105" s="156"/>
      <c r="HN105" s="156"/>
      <c r="HO105" s="156"/>
      <c r="HP105" s="156"/>
      <c r="HQ105" s="156"/>
      <c r="HR105" s="156"/>
      <c r="HS105" s="156"/>
      <c r="HT105" s="156"/>
      <c r="HU105" s="156"/>
      <c r="HV105" s="156"/>
      <c r="HW105" s="156"/>
      <c r="HX105" s="156"/>
      <c r="HY105" s="156"/>
      <c r="HZ105" s="156"/>
      <c r="IA105" s="156"/>
      <c r="IB105" s="156"/>
      <c r="IC105" s="156"/>
      <c r="ID105" s="156"/>
      <c r="IE105" s="156"/>
      <c r="IF105" s="156"/>
      <c r="IG105" s="156"/>
      <c r="IH105" s="156"/>
      <c r="II105" s="156"/>
      <c r="IJ105" s="156"/>
      <c r="IK105" s="156"/>
      <c r="IL105" s="156"/>
      <c r="IM105" s="156"/>
      <c r="IN105" s="156"/>
      <c r="IO105" s="156"/>
      <c r="IP105" s="156"/>
      <c r="IQ105" s="156"/>
      <c r="IR105" s="156"/>
      <c r="IS105" s="156"/>
      <c r="IT105" s="156"/>
      <c r="IU105" s="156"/>
      <c r="IV105" s="156"/>
    </row>
    <row r="106" spans="9:256" s="155" customFormat="1" ht="12.75">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6"/>
      <c r="BY106" s="156"/>
      <c r="BZ106" s="156"/>
      <c r="CA106" s="156"/>
      <c r="CB106" s="156"/>
      <c r="CC106" s="156"/>
      <c r="CD106" s="156"/>
      <c r="CE106" s="156"/>
      <c r="CF106" s="156"/>
      <c r="CG106" s="156"/>
      <c r="CH106" s="156"/>
      <c r="CI106" s="156"/>
      <c r="CJ106" s="156"/>
      <c r="CK106" s="156"/>
      <c r="CL106" s="156"/>
      <c r="CM106" s="156"/>
      <c r="CN106" s="156"/>
      <c r="CO106" s="156"/>
      <c r="CP106" s="156"/>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c r="FG106" s="156"/>
      <c r="FH106" s="156"/>
      <c r="FI106" s="156"/>
      <c r="FJ106" s="156"/>
      <c r="FK106" s="156"/>
      <c r="FL106" s="156"/>
      <c r="FM106" s="156"/>
      <c r="FN106" s="156"/>
      <c r="FO106" s="156"/>
      <c r="FP106" s="156"/>
      <c r="FQ106" s="156"/>
      <c r="FR106" s="156"/>
      <c r="FS106" s="156"/>
      <c r="FT106" s="156"/>
      <c r="FU106" s="156"/>
      <c r="FV106" s="156"/>
      <c r="FW106" s="156"/>
      <c r="FX106" s="156"/>
      <c r="FY106" s="156"/>
      <c r="FZ106" s="156"/>
      <c r="GA106" s="156"/>
      <c r="GB106" s="156"/>
      <c r="GC106" s="156"/>
      <c r="GD106" s="156"/>
      <c r="GE106" s="156"/>
      <c r="GF106" s="156"/>
      <c r="GG106" s="156"/>
      <c r="GH106" s="156"/>
      <c r="GI106" s="156"/>
      <c r="GJ106" s="156"/>
      <c r="GK106" s="156"/>
      <c r="GL106" s="156"/>
      <c r="GM106" s="156"/>
      <c r="GN106" s="156"/>
      <c r="GO106" s="156"/>
      <c r="GP106" s="156"/>
      <c r="GQ106" s="156"/>
      <c r="GR106" s="156"/>
      <c r="GS106" s="156"/>
      <c r="GT106" s="156"/>
      <c r="GU106" s="156"/>
      <c r="GV106" s="156"/>
      <c r="GW106" s="156"/>
      <c r="GX106" s="156"/>
      <c r="GY106" s="156"/>
      <c r="GZ106" s="156"/>
      <c r="HA106" s="156"/>
      <c r="HB106" s="156"/>
      <c r="HC106" s="156"/>
      <c r="HD106" s="156"/>
      <c r="HE106" s="156"/>
      <c r="HF106" s="156"/>
      <c r="HG106" s="156"/>
      <c r="HH106" s="156"/>
      <c r="HI106" s="156"/>
      <c r="HJ106" s="156"/>
      <c r="HK106" s="156"/>
      <c r="HL106" s="156"/>
      <c r="HM106" s="156"/>
      <c r="HN106" s="156"/>
      <c r="HO106" s="156"/>
      <c r="HP106" s="156"/>
      <c r="HQ106" s="156"/>
      <c r="HR106" s="156"/>
      <c r="HS106" s="156"/>
      <c r="HT106" s="156"/>
      <c r="HU106" s="156"/>
      <c r="HV106" s="156"/>
      <c r="HW106" s="156"/>
      <c r="HX106" s="156"/>
      <c r="HY106" s="156"/>
      <c r="HZ106" s="156"/>
      <c r="IA106" s="156"/>
      <c r="IB106" s="156"/>
      <c r="IC106" s="156"/>
      <c r="ID106" s="156"/>
      <c r="IE106" s="156"/>
      <c r="IF106" s="156"/>
      <c r="IG106" s="156"/>
      <c r="IH106" s="156"/>
      <c r="II106" s="156"/>
      <c r="IJ106" s="156"/>
      <c r="IK106" s="156"/>
      <c r="IL106" s="156"/>
      <c r="IM106" s="156"/>
      <c r="IN106" s="156"/>
      <c r="IO106" s="156"/>
      <c r="IP106" s="156"/>
      <c r="IQ106" s="156"/>
      <c r="IR106" s="156"/>
      <c r="IS106" s="156"/>
      <c r="IT106" s="156"/>
      <c r="IU106" s="156"/>
      <c r="IV106" s="156"/>
    </row>
    <row r="107" spans="9:256" s="155" customFormat="1" ht="12.75">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c r="GF107" s="156"/>
      <c r="GG107" s="156"/>
      <c r="GH107" s="156"/>
      <c r="GI107" s="156"/>
      <c r="GJ107" s="156"/>
      <c r="GK107" s="156"/>
      <c r="GL107" s="156"/>
      <c r="GM107" s="156"/>
      <c r="GN107" s="156"/>
      <c r="GO107" s="156"/>
      <c r="GP107" s="156"/>
      <c r="GQ107" s="156"/>
      <c r="GR107" s="156"/>
      <c r="GS107" s="156"/>
      <c r="GT107" s="156"/>
      <c r="GU107" s="156"/>
      <c r="GV107" s="156"/>
      <c r="GW107" s="156"/>
      <c r="GX107" s="156"/>
      <c r="GY107" s="156"/>
      <c r="GZ107" s="156"/>
      <c r="HA107" s="156"/>
      <c r="HB107" s="156"/>
      <c r="HC107" s="156"/>
      <c r="HD107" s="156"/>
      <c r="HE107" s="156"/>
      <c r="HF107" s="156"/>
      <c r="HG107" s="156"/>
      <c r="HH107" s="156"/>
      <c r="HI107" s="156"/>
      <c r="HJ107" s="156"/>
      <c r="HK107" s="156"/>
      <c r="HL107" s="156"/>
      <c r="HM107" s="156"/>
      <c r="HN107" s="156"/>
      <c r="HO107" s="156"/>
      <c r="HP107" s="156"/>
      <c r="HQ107" s="156"/>
      <c r="HR107" s="156"/>
      <c r="HS107" s="156"/>
      <c r="HT107" s="156"/>
      <c r="HU107" s="156"/>
      <c r="HV107" s="156"/>
      <c r="HW107" s="156"/>
      <c r="HX107" s="156"/>
      <c r="HY107" s="156"/>
      <c r="HZ107" s="156"/>
      <c r="IA107" s="156"/>
      <c r="IB107" s="156"/>
      <c r="IC107" s="156"/>
      <c r="ID107" s="156"/>
      <c r="IE107" s="156"/>
      <c r="IF107" s="156"/>
      <c r="IG107" s="156"/>
      <c r="IH107" s="156"/>
      <c r="II107" s="156"/>
      <c r="IJ107" s="156"/>
      <c r="IK107" s="156"/>
      <c r="IL107" s="156"/>
      <c r="IM107" s="156"/>
      <c r="IN107" s="156"/>
      <c r="IO107" s="156"/>
      <c r="IP107" s="156"/>
      <c r="IQ107" s="156"/>
      <c r="IR107" s="156"/>
      <c r="IS107" s="156"/>
      <c r="IT107" s="156"/>
      <c r="IU107" s="156"/>
      <c r="IV107" s="156"/>
    </row>
    <row r="108" spans="9:256" s="155" customFormat="1" ht="12.75">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c r="GF108" s="156"/>
      <c r="GG108" s="156"/>
      <c r="GH108" s="156"/>
      <c r="GI108" s="156"/>
      <c r="GJ108" s="156"/>
      <c r="GK108" s="156"/>
      <c r="GL108" s="156"/>
      <c r="GM108" s="156"/>
      <c r="GN108" s="156"/>
      <c r="GO108" s="156"/>
      <c r="GP108" s="156"/>
      <c r="GQ108" s="156"/>
      <c r="GR108" s="156"/>
      <c r="GS108" s="156"/>
      <c r="GT108" s="156"/>
      <c r="GU108" s="156"/>
      <c r="GV108" s="156"/>
      <c r="GW108" s="156"/>
      <c r="GX108" s="156"/>
      <c r="GY108" s="156"/>
      <c r="GZ108" s="156"/>
      <c r="HA108" s="156"/>
      <c r="HB108" s="156"/>
      <c r="HC108" s="156"/>
      <c r="HD108" s="156"/>
      <c r="HE108" s="156"/>
      <c r="HF108" s="156"/>
      <c r="HG108" s="156"/>
      <c r="HH108" s="156"/>
      <c r="HI108" s="156"/>
      <c r="HJ108" s="156"/>
      <c r="HK108" s="156"/>
      <c r="HL108" s="156"/>
      <c r="HM108" s="156"/>
      <c r="HN108" s="156"/>
      <c r="HO108" s="156"/>
      <c r="HP108" s="156"/>
      <c r="HQ108" s="156"/>
      <c r="HR108" s="156"/>
      <c r="HS108" s="156"/>
      <c r="HT108" s="156"/>
      <c r="HU108" s="156"/>
      <c r="HV108" s="156"/>
      <c r="HW108" s="156"/>
      <c r="HX108" s="156"/>
      <c r="HY108" s="156"/>
      <c r="HZ108" s="156"/>
      <c r="IA108" s="156"/>
      <c r="IB108" s="156"/>
      <c r="IC108" s="156"/>
      <c r="ID108" s="156"/>
      <c r="IE108" s="156"/>
      <c r="IF108" s="156"/>
      <c r="IG108" s="156"/>
      <c r="IH108" s="156"/>
      <c r="II108" s="156"/>
      <c r="IJ108" s="156"/>
      <c r="IK108" s="156"/>
      <c r="IL108" s="156"/>
      <c r="IM108" s="156"/>
      <c r="IN108" s="156"/>
      <c r="IO108" s="156"/>
      <c r="IP108" s="156"/>
      <c r="IQ108" s="156"/>
      <c r="IR108" s="156"/>
      <c r="IS108" s="156"/>
      <c r="IT108" s="156"/>
      <c r="IU108" s="156"/>
      <c r="IV108" s="156"/>
    </row>
    <row r="109" spans="9:256" s="155" customFormat="1" ht="12.75">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c r="FG109" s="156"/>
      <c r="FH109" s="156"/>
      <c r="FI109" s="156"/>
      <c r="FJ109" s="156"/>
      <c r="FK109" s="156"/>
      <c r="FL109" s="156"/>
      <c r="FM109" s="156"/>
      <c r="FN109" s="156"/>
      <c r="FO109" s="156"/>
      <c r="FP109" s="156"/>
      <c r="FQ109" s="156"/>
      <c r="FR109" s="156"/>
      <c r="FS109" s="156"/>
      <c r="FT109" s="156"/>
      <c r="FU109" s="156"/>
      <c r="FV109" s="156"/>
      <c r="FW109" s="156"/>
      <c r="FX109" s="156"/>
      <c r="FY109" s="156"/>
      <c r="FZ109" s="156"/>
      <c r="GA109" s="156"/>
      <c r="GB109" s="156"/>
      <c r="GC109" s="156"/>
      <c r="GD109" s="156"/>
      <c r="GE109" s="156"/>
      <c r="GF109" s="156"/>
      <c r="GG109" s="156"/>
      <c r="GH109" s="156"/>
      <c r="GI109" s="156"/>
      <c r="GJ109" s="156"/>
      <c r="GK109" s="156"/>
      <c r="GL109" s="156"/>
      <c r="GM109" s="156"/>
      <c r="GN109" s="156"/>
      <c r="GO109" s="156"/>
      <c r="GP109" s="156"/>
      <c r="GQ109" s="156"/>
      <c r="GR109" s="156"/>
      <c r="GS109" s="156"/>
      <c r="GT109" s="156"/>
      <c r="GU109" s="156"/>
      <c r="GV109" s="156"/>
      <c r="GW109" s="156"/>
      <c r="GX109" s="156"/>
      <c r="GY109" s="156"/>
      <c r="GZ109" s="156"/>
      <c r="HA109" s="156"/>
      <c r="HB109" s="156"/>
      <c r="HC109" s="156"/>
      <c r="HD109" s="156"/>
      <c r="HE109" s="156"/>
      <c r="HF109" s="156"/>
      <c r="HG109" s="156"/>
      <c r="HH109" s="156"/>
      <c r="HI109" s="156"/>
      <c r="HJ109" s="156"/>
      <c r="HK109" s="156"/>
      <c r="HL109" s="156"/>
      <c r="HM109" s="156"/>
      <c r="HN109" s="156"/>
      <c r="HO109" s="156"/>
      <c r="HP109" s="156"/>
      <c r="HQ109" s="156"/>
      <c r="HR109" s="156"/>
      <c r="HS109" s="156"/>
      <c r="HT109" s="156"/>
      <c r="HU109" s="156"/>
      <c r="HV109" s="156"/>
      <c r="HW109" s="156"/>
      <c r="HX109" s="156"/>
      <c r="HY109" s="156"/>
      <c r="HZ109" s="156"/>
      <c r="IA109" s="156"/>
      <c r="IB109" s="156"/>
      <c r="IC109" s="156"/>
      <c r="ID109" s="156"/>
      <c r="IE109" s="156"/>
      <c r="IF109" s="156"/>
      <c r="IG109" s="156"/>
      <c r="IH109" s="156"/>
      <c r="II109" s="156"/>
      <c r="IJ109" s="156"/>
      <c r="IK109" s="156"/>
      <c r="IL109" s="156"/>
      <c r="IM109" s="156"/>
      <c r="IN109" s="156"/>
      <c r="IO109" s="156"/>
      <c r="IP109" s="156"/>
      <c r="IQ109" s="156"/>
      <c r="IR109" s="156"/>
      <c r="IS109" s="156"/>
      <c r="IT109" s="156"/>
      <c r="IU109" s="156"/>
      <c r="IV109" s="156"/>
    </row>
    <row r="110" spans="9:256" s="155" customFormat="1" ht="12.75">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X110" s="156"/>
      <c r="BY110" s="156"/>
      <c r="BZ110" s="156"/>
      <c r="CA110" s="156"/>
      <c r="CB110" s="156"/>
      <c r="CC110" s="156"/>
      <c r="CD110" s="156"/>
      <c r="CE110" s="156"/>
      <c r="CF110" s="156"/>
      <c r="CG110" s="156"/>
      <c r="CH110" s="156"/>
      <c r="CI110" s="156"/>
      <c r="CJ110" s="156"/>
      <c r="CK110" s="156"/>
      <c r="CL110" s="156"/>
      <c r="CM110" s="156"/>
      <c r="CN110" s="156"/>
      <c r="CO110" s="156"/>
      <c r="CP110" s="156"/>
      <c r="CQ110" s="156"/>
      <c r="CR110" s="156"/>
      <c r="CS110" s="156"/>
      <c r="CT110" s="156"/>
      <c r="CU110" s="156"/>
      <c r="CV110" s="156"/>
      <c r="CW110" s="156"/>
      <c r="CX110" s="156"/>
      <c r="CY110" s="156"/>
      <c r="CZ110" s="156"/>
      <c r="DA110" s="156"/>
      <c r="DB110" s="156"/>
      <c r="DC110" s="156"/>
      <c r="DD110" s="156"/>
      <c r="DE110" s="156"/>
      <c r="DF110" s="156"/>
      <c r="DG110" s="156"/>
      <c r="DH110" s="156"/>
      <c r="DI110" s="156"/>
      <c r="DJ110" s="156"/>
      <c r="DK110" s="156"/>
      <c r="DL110" s="156"/>
      <c r="DM110" s="156"/>
      <c r="DN110" s="156"/>
      <c r="DO110" s="156"/>
      <c r="DP110" s="156"/>
      <c r="DQ110" s="156"/>
      <c r="DR110" s="156"/>
      <c r="DS110" s="156"/>
      <c r="DT110" s="156"/>
      <c r="DU110" s="156"/>
      <c r="DV110" s="156"/>
      <c r="DW110" s="156"/>
      <c r="DX110" s="156"/>
      <c r="DY110" s="156"/>
      <c r="DZ110" s="156"/>
      <c r="EA110" s="156"/>
      <c r="EB110" s="156"/>
      <c r="EC110" s="156"/>
      <c r="ED110" s="156"/>
      <c r="EE110" s="156"/>
      <c r="EF110" s="156"/>
      <c r="EG110" s="156"/>
      <c r="EH110" s="156"/>
      <c r="EI110" s="156"/>
      <c r="EJ110" s="156"/>
      <c r="EK110" s="156"/>
      <c r="EL110" s="156"/>
      <c r="EM110" s="156"/>
      <c r="EN110" s="156"/>
      <c r="EO110" s="156"/>
      <c r="EP110" s="156"/>
      <c r="EQ110" s="156"/>
      <c r="ER110" s="156"/>
      <c r="ES110" s="156"/>
      <c r="ET110" s="156"/>
      <c r="EU110" s="156"/>
      <c r="EV110" s="156"/>
      <c r="EW110" s="156"/>
      <c r="EX110" s="156"/>
      <c r="EY110" s="156"/>
      <c r="EZ110" s="156"/>
      <c r="FA110" s="156"/>
      <c r="FB110" s="156"/>
      <c r="FC110" s="156"/>
      <c r="FD110" s="156"/>
      <c r="FE110" s="156"/>
      <c r="FF110" s="156"/>
      <c r="FG110" s="156"/>
      <c r="FH110" s="156"/>
      <c r="FI110" s="156"/>
      <c r="FJ110" s="156"/>
      <c r="FK110" s="156"/>
      <c r="FL110" s="156"/>
      <c r="FM110" s="156"/>
      <c r="FN110" s="156"/>
      <c r="FO110" s="156"/>
      <c r="FP110" s="156"/>
      <c r="FQ110" s="156"/>
      <c r="FR110" s="156"/>
      <c r="FS110" s="156"/>
      <c r="FT110" s="156"/>
      <c r="FU110" s="156"/>
      <c r="FV110" s="156"/>
      <c r="FW110" s="156"/>
      <c r="FX110" s="156"/>
      <c r="FY110" s="156"/>
      <c r="FZ110" s="156"/>
      <c r="GA110" s="156"/>
      <c r="GB110" s="156"/>
      <c r="GC110" s="156"/>
      <c r="GD110" s="156"/>
      <c r="GE110" s="156"/>
      <c r="GF110" s="156"/>
      <c r="GG110" s="156"/>
      <c r="GH110" s="156"/>
      <c r="GI110" s="156"/>
      <c r="GJ110" s="156"/>
      <c r="GK110" s="156"/>
      <c r="GL110" s="156"/>
      <c r="GM110" s="156"/>
      <c r="GN110" s="156"/>
      <c r="GO110" s="156"/>
      <c r="GP110" s="156"/>
      <c r="GQ110" s="156"/>
      <c r="GR110" s="156"/>
      <c r="GS110" s="156"/>
      <c r="GT110" s="156"/>
      <c r="GU110" s="156"/>
      <c r="GV110" s="156"/>
      <c r="GW110" s="156"/>
      <c r="GX110" s="156"/>
      <c r="GY110" s="156"/>
      <c r="GZ110" s="156"/>
      <c r="HA110" s="156"/>
      <c r="HB110" s="156"/>
      <c r="HC110" s="156"/>
      <c r="HD110" s="156"/>
      <c r="HE110" s="156"/>
      <c r="HF110" s="156"/>
      <c r="HG110" s="156"/>
      <c r="HH110" s="156"/>
      <c r="HI110" s="156"/>
      <c r="HJ110" s="156"/>
      <c r="HK110" s="156"/>
      <c r="HL110" s="156"/>
      <c r="HM110" s="156"/>
      <c r="HN110" s="156"/>
      <c r="HO110" s="156"/>
      <c r="HP110" s="156"/>
      <c r="HQ110" s="156"/>
      <c r="HR110" s="156"/>
      <c r="HS110" s="156"/>
      <c r="HT110" s="156"/>
      <c r="HU110" s="156"/>
      <c r="HV110" s="156"/>
      <c r="HW110" s="156"/>
      <c r="HX110" s="156"/>
      <c r="HY110" s="156"/>
      <c r="HZ110" s="156"/>
      <c r="IA110" s="156"/>
      <c r="IB110" s="156"/>
      <c r="IC110" s="156"/>
      <c r="ID110" s="156"/>
      <c r="IE110" s="156"/>
      <c r="IF110" s="156"/>
      <c r="IG110" s="156"/>
      <c r="IH110" s="156"/>
      <c r="II110" s="156"/>
      <c r="IJ110" s="156"/>
      <c r="IK110" s="156"/>
      <c r="IL110" s="156"/>
      <c r="IM110" s="156"/>
      <c r="IN110" s="156"/>
      <c r="IO110" s="156"/>
      <c r="IP110" s="156"/>
      <c r="IQ110" s="156"/>
      <c r="IR110" s="156"/>
      <c r="IS110" s="156"/>
      <c r="IT110" s="156"/>
      <c r="IU110" s="156"/>
      <c r="IV110" s="156"/>
    </row>
    <row r="111" spans="9:256" s="155" customFormat="1" ht="12.75">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6"/>
      <c r="BR111" s="156"/>
      <c r="BS111" s="156"/>
      <c r="BT111" s="156"/>
      <c r="BU111" s="156"/>
      <c r="BV111" s="156"/>
      <c r="BW111" s="156"/>
      <c r="BX111" s="156"/>
      <c r="BY111" s="156"/>
      <c r="BZ111" s="156"/>
      <c r="CA111" s="156"/>
      <c r="CB111" s="156"/>
      <c r="CC111" s="156"/>
      <c r="CD111" s="156"/>
      <c r="CE111" s="156"/>
      <c r="CF111" s="156"/>
      <c r="CG111" s="156"/>
      <c r="CH111" s="156"/>
      <c r="CI111" s="156"/>
      <c r="CJ111" s="156"/>
      <c r="CK111" s="156"/>
      <c r="CL111" s="156"/>
      <c r="CM111" s="156"/>
      <c r="CN111" s="156"/>
      <c r="CO111" s="156"/>
      <c r="CP111" s="156"/>
      <c r="CQ111" s="156"/>
      <c r="CR111" s="156"/>
      <c r="CS111" s="156"/>
      <c r="CT111" s="156"/>
      <c r="CU111" s="156"/>
      <c r="CV111" s="156"/>
      <c r="CW111" s="156"/>
      <c r="CX111" s="156"/>
      <c r="CY111" s="156"/>
      <c r="CZ111" s="156"/>
      <c r="DA111" s="156"/>
      <c r="DB111" s="156"/>
      <c r="DC111" s="156"/>
      <c r="DD111" s="156"/>
      <c r="DE111" s="156"/>
      <c r="DF111" s="156"/>
      <c r="DG111" s="156"/>
      <c r="DH111" s="156"/>
      <c r="DI111" s="156"/>
      <c r="DJ111" s="156"/>
      <c r="DK111" s="156"/>
      <c r="DL111" s="156"/>
      <c r="DM111" s="156"/>
      <c r="DN111" s="156"/>
      <c r="DO111" s="156"/>
      <c r="DP111" s="156"/>
      <c r="DQ111" s="156"/>
      <c r="DR111" s="156"/>
      <c r="DS111" s="156"/>
      <c r="DT111" s="156"/>
      <c r="DU111" s="156"/>
      <c r="DV111" s="156"/>
      <c r="DW111" s="156"/>
      <c r="DX111" s="156"/>
      <c r="DY111" s="156"/>
      <c r="DZ111" s="156"/>
      <c r="EA111" s="156"/>
      <c r="EB111" s="156"/>
      <c r="EC111" s="156"/>
      <c r="ED111" s="156"/>
      <c r="EE111" s="156"/>
      <c r="EF111" s="156"/>
      <c r="EG111" s="156"/>
      <c r="EH111" s="156"/>
      <c r="EI111" s="156"/>
      <c r="EJ111" s="156"/>
      <c r="EK111" s="156"/>
      <c r="EL111" s="156"/>
      <c r="EM111" s="156"/>
      <c r="EN111" s="156"/>
      <c r="EO111" s="156"/>
      <c r="EP111" s="156"/>
      <c r="EQ111" s="156"/>
      <c r="ER111" s="156"/>
      <c r="ES111" s="156"/>
      <c r="ET111" s="156"/>
      <c r="EU111" s="156"/>
      <c r="EV111" s="156"/>
      <c r="EW111" s="156"/>
      <c r="EX111" s="156"/>
      <c r="EY111" s="156"/>
      <c r="EZ111" s="156"/>
      <c r="FA111" s="156"/>
      <c r="FB111" s="156"/>
      <c r="FC111" s="156"/>
      <c r="FD111" s="156"/>
      <c r="FE111" s="156"/>
      <c r="FF111" s="156"/>
      <c r="FG111" s="156"/>
      <c r="FH111" s="156"/>
      <c r="FI111" s="156"/>
      <c r="FJ111" s="156"/>
      <c r="FK111" s="156"/>
      <c r="FL111" s="156"/>
      <c r="FM111" s="156"/>
      <c r="FN111" s="156"/>
      <c r="FO111" s="156"/>
      <c r="FP111" s="156"/>
      <c r="FQ111" s="156"/>
      <c r="FR111" s="156"/>
      <c r="FS111" s="156"/>
      <c r="FT111" s="156"/>
      <c r="FU111" s="156"/>
      <c r="FV111" s="156"/>
      <c r="FW111" s="156"/>
      <c r="FX111" s="156"/>
      <c r="FY111" s="156"/>
      <c r="FZ111" s="156"/>
      <c r="GA111" s="156"/>
      <c r="GB111" s="156"/>
      <c r="GC111" s="156"/>
      <c r="GD111" s="156"/>
      <c r="GE111" s="156"/>
      <c r="GF111" s="156"/>
      <c r="GG111" s="156"/>
      <c r="GH111" s="156"/>
      <c r="GI111" s="156"/>
      <c r="GJ111" s="156"/>
      <c r="GK111" s="156"/>
      <c r="GL111" s="156"/>
      <c r="GM111" s="156"/>
      <c r="GN111" s="156"/>
      <c r="GO111" s="156"/>
      <c r="GP111" s="156"/>
      <c r="GQ111" s="156"/>
      <c r="GR111" s="156"/>
      <c r="GS111" s="156"/>
      <c r="GT111" s="156"/>
      <c r="GU111" s="156"/>
      <c r="GV111" s="156"/>
      <c r="GW111" s="156"/>
      <c r="GX111" s="156"/>
      <c r="GY111" s="156"/>
      <c r="GZ111" s="156"/>
      <c r="HA111" s="156"/>
      <c r="HB111" s="156"/>
      <c r="HC111" s="156"/>
      <c r="HD111" s="156"/>
      <c r="HE111" s="156"/>
      <c r="HF111" s="156"/>
      <c r="HG111" s="156"/>
      <c r="HH111" s="156"/>
      <c r="HI111" s="156"/>
      <c r="HJ111" s="156"/>
      <c r="HK111" s="156"/>
      <c r="HL111" s="156"/>
      <c r="HM111" s="156"/>
      <c r="HN111" s="156"/>
      <c r="HO111" s="156"/>
      <c r="HP111" s="156"/>
      <c r="HQ111" s="156"/>
      <c r="HR111" s="156"/>
      <c r="HS111" s="156"/>
      <c r="HT111" s="156"/>
      <c r="HU111" s="156"/>
      <c r="HV111" s="156"/>
      <c r="HW111" s="156"/>
      <c r="HX111" s="156"/>
      <c r="HY111" s="156"/>
      <c r="HZ111" s="156"/>
      <c r="IA111" s="156"/>
      <c r="IB111" s="156"/>
      <c r="IC111" s="156"/>
      <c r="ID111" s="156"/>
      <c r="IE111" s="156"/>
      <c r="IF111" s="156"/>
      <c r="IG111" s="156"/>
      <c r="IH111" s="156"/>
      <c r="II111" s="156"/>
      <c r="IJ111" s="156"/>
      <c r="IK111" s="156"/>
      <c r="IL111" s="156"/>
      <c r="IM111" s="156"/>
      <c r="IN111" s="156"/>
      <c r="IO111" s="156"/>
      <c r="IP111" s="156"/>
      <c r="IQ111" s="156"/>
      <c r="IR111" s="156"/>
      <c r="IS111" s="156"/>
      <c r="IT111" s="156"/>
      <c r="IU111" s="156"/>
      <c r="IV111" s="156"/>
    </row>
    <row r="112" spans="9:256" s="155" customFormat="1" ht="12.75">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6"/>
      <c r="BR112" s="156"/>
      <c r="BS112" s="156"/>
      <c r="BT112" s="156"/>
      <c r="BU112" s="156"/>
      <c r="BV112" s="156"/>
      <c r="BW112" s="156"/>
      <c r="BX112" s="156"/>
      <c r="BY112" s="156"/>
      <c r="BZ112" s="156"/>
      <c r="CA112" s="156"/>
      <c r="CB112" s="156"/>
      <c r="CC112" s="156"/>
      <c r="CD112" s="156"/>
      <c r="CE112" s="156"/>
      <c r="CF112" s="156"/>
      <c r="CG112" s="156"/>
      <c r="CH112" s="156"/>
      <c r="CI112" s="156"/>
      <c r="CJ112" s="156"/>
      <c r="CK112" s="156"/>
      <c r="CL112" s="156"/>
      <c r="CM112" s="156"/>
      <c r="CN112" s="156"/>
      <c r="CO112" s="156"/>
      <c r="CP112" s="156"/>
      <c r="CQ112" s="156"/>
      <c r="CR112" s="156"/>
      <c r="CS112" s="156"/>
      <c r="CT112" s="156"/>
      <c r="CU112" s="156"/>
      <c r="CV112" s="156"/>
      <c r="CW112" s="156"/>
      <c r="CX112" s="156"/>
      <c r="CY112" s="156"/>
      <c r="CZ112" s="156"/>
      <c r="DA112" s="156"/>
      <c r="DB112" s="156"/>
      <c r="DC112" s="156"/>
      <c r="DD112" s="156"/>
      <c r="DE112" s="156"/>
      <c r="DF112" s="156"/>
      <c r="DG112" s="156"/>
      <c r="DH112" s="156"/>
      <c r="DI112" s="156"/>
      <c r="DJ112" s="156"/>
      <c r="DK112" s="156"/>
      <c r="DL112" s="156"/>
      <c r="DM112" s="156"/>
      <c r="DN112" s="156"/>
      <c r="DO112" s="156"/>
      <c r="DP112" s="156"/>
      <c r="DQ112" s="156"/>
      <c r="DR112" s="156"/>
      <c r="DS112" s="156"/>
      <c r="DT112" s="156"/>
      <c r="DU112" s="156"/>
      <c r="DV112" s="156"/>
      <c r="DW112" s="156"/>
      <c r="DX112" s="156"/>
      <c r="DY112" s="156"/>
      <c r="DZ112" s="156"/>
      <c r="EA112" s="156"/>
      <c r="EB112" s="156"/>
      <c r="EC112" s="156"/>
      <c r="ED112" s="156"/>
      <c r="EE112" s="156"/>
      <c r="EF112" s="156"/>
      <c r="EG112" s="156"/>
      <c r="EH112" s="156"/>
      <c r="EI112" s="156"/>
      <c r="EJ112" s="156"/>
      <c r="EK112" s="156"/>
      <c r="EL112" s="156"/>
      <c r="EM112" s="156"/>
      <c r="EN112" s="156"/>
      <c r="EO112" s="156"/>
      <c r="EP112" s="156"/>
      <c r="EQ112" s="156"/>
      <c r="ER112" s="156"/>
      <c r="ES112" s="156"/>
      <c r="ET112" s="156"/>
      <c r="EU112" s="156"/>
      <c r="EV112" s="156"/>
      <c r="EW112" s="156"/>
      <c r="EX112" s="156"/>
      <c r="EY112" s="156"/>
      <c r="EZ112" s="156"/>
      <c r="FA112" s="156"/>
      <c r="FB112" s="156"/>
      <c r="FC112" s="156"/>
      <c r="FD112" s="156"/>
      <c r="FE112" s="156"/>
      <c r="FF112" s="156"/>
      <c r="FG112" s="156"/>
      <c r="FH112" s="156"/>
      <c r="FI112" s="156"/>
      <c r="FJ112" s="156"/>
      <c r="FK112" s="156"/>
      <c r="FL112" s="156"/>
      <c r="FM112" s="156"/>
      <c r="FN112" s="156"/>
      <c r="FO112" s="156"/>
      <c r="FP112" s="156"/>
      <c r="FQ112" s="156"/>
      <c r="FR112" s="156"/>
      <c r="FS112" s="156"/>
      <c r="FT112" s="156"/>
      <c r="FU112" s="156"/>
      <c r="FV112" s="156"/>
      <c r="FW112" s="156"/>
      <c r="FX112" s="156"/>
      <c r="FY112" s="156"/>
      <c r="FZ112" s="156"/>
      <c r="GA112" s="156"/>
      <c r="GB112" s="156"/>
      <c r="GC112" s="156"/>
      <c r="GD112" s="156"/>
      <c r="GE112" s="156"/>
      <c r="GF112" s="156"/>
      <c r="GG112" s="156"/>
      <c r="GH112" s="156"/>
      <c r="GI112" s="156"/>
      <c r="GJ112" s="156"/>
      <c r="GK112" s="156"/>
      <c r="GL112" s="156"/>
      <c r="GM112" s="156"/>
      <c r="GN112" s="156"/>
      <c r="GO112" s="156"/>
      <c r="GP112" s="156"/>
      <c r="GQ112" s="156"/>
      <c r="GR112" s="156"/>
      <c r="GS112" s="156"/>
      <c r="GT112" s="156"/>
      <c r="GU112" s="156"/>
      <c r="GV112" s="156"/>
      <c r="GW112" s="156"/>
      <c r="GX112" s="156"/>
      <c r="GY112" s="156"/>
      <c r="GZ112" s="156"/>
      <c r="HA112" s="156"/>
      <c r="HB112" s="156"/>
      <c r="HC112" s="156"/>
      <c r="HD112" s="156"/>
      <c r="HE112" s="156"/>
      <c r="HF112" s="156"/>
      <c r="HG112" s="156"/>
      <c r="HH112" s="156"/>
      <c r="HI112" s="156"/>
      <c r="HJ112" s="156"/>
      <c r="HK112" s="156"/>
      <c r="HL112" s="156"/>
      <c r="HM112" s="156"/>
      <c r="HN112" s="156"/>
      <c r="HO112" s="156"/>
      <c r="HP112" s="156"/>
      <c r="HQ112" s="156"/>
      <c r="HR112" s="156"/>
      <c r="HS112" s="156"/>
      <c r="HT112" s="156"/>
      <c r="HU112" s="156"/>
      <c r="HV112" s="156"/>
      <c r="HW112" s="156"/>
      <c r="HX112" s="156"/>
      <c r="HY112" s="156"/>
      <c r="HZ112" s="156"/>
      <c r="IA112" s="156"/>
      <c r="IB112" s="156"/>
      <c r="IC112" s="156"/>
      <c r="ID112" s="156"/>
      <c r="IE112" s="156"/>
      <c r="IF112" s="156"/>
      <c r="IG112" s="156"/>
      <c r="IH112" s="156"/>
      <c r="II112" s="156"/>
      <c r="IJ112" s="156"/>
      <c r="IK112" s="156"/>
      <c r="IL112" s="156"/>
      <c r="IM112" s="156"/>
      <c r="IN112" s="156"/>
      <c r="IO112" s="156"/>
      <c r="IP112" s="156"/>
      <c r="IQ112" s="156"/>
      <c r="IR112" s="156"/>
      <c r="IS112" s="156"/>
      <c r="IT112" s="156"/>
      <c r="IU112" s="156"/>
      <c r="IV112" s="156"/>
    </row>
    <row r="113" spans="9:256" s="155" customFormat="1" ht="12.75">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6"/>
      <c r="BR113" s="156"/>
      <c r="BS113" s="156"/>
      <c r="BT113" s="156"/>
      <c r="BU113" s="156"/>
      <c r="BV113" s="156"/>
      <c r="BW113" s="156"/>
      <c r="BX113" s="156"/>
      <c r="BY113" s="156"/>
      <c r="BZ113" s="156"/>
      <c r="CA113" s="156"/>
      <c r="CB113" s="156"/>
      <c r="CC113" s="156"/>
      <c r="CD113" s="156"/>
      <c r="CE113" s="156"/>
      <c r="CF113" s="156"/>
      <c r="CG113" s="156"/>
      <c r="CH113" s="156"/>
      <c r="CI113" s="156"/>
      <c r="CJ113" s="156"/>
      <c r="CK113" s="156"/>
      <c r="CL113" s="156"/>
      <c r="CM113" s="156"/>
      <c r="CN113" s="156"/>
      <c r="CO113" s="156"/>
      <c r="CP113" s="156"/>
      <c r="CQ113" s="156"/>
      <c r="CR113" s="156"/>
      <c r="CS113" s="156"/>
      <c r="CT113" s="156"/>
      <c r="CU113" s="156"/>
      <c r="CV113" s="156"/>
      <c r="CW113" s="156"/>
      <c r="CX113" s="156"/>
      <c r="CY113" s="156"/>
      <c r="CZ113" s="156"/>
      <c r="DA113" s="156"/>
      <c r="DB113" s="156"/>
      <c r="DC113" s="156"/>
      <c r="DD113" s="156"/>
      <c r="DE113" s="156"/>
      <c r="DF113" s="156"/>
      <c r="DG113" s="156"/>
      <c r="DH113" s="156"/>
      <c r="DI113" s="156"/>
      <c r="DJ113" s="156"/>
      <c r="DK113" s="156"/>
      <c r="DL113" s="156"/>
      <c r="DM113" s="156"/>
      <c r="DN113" s="156"/>
      <c r="DO113" s="156"/>
      <c r="DP113" s="156"/>
      <c r="DQ113" s="156"/>
      <c r="DR113" s="156"/>
      <c r="DS113" s="156"/>
      <c r="DT113" s="156"/>
      <c r="DU113" s="156"/>
      <c r="DV113" s="156"/>
      <c r="DW113" s="156"/>
      <c r="DX113" s="156"/>
      <c r="DY113" s="156"/>
      <c r="DZ113" s="156"/>
      <c r="EA113" s="156"/>
      <c r="EB113" s="156"/>
      <c r="EC113" s="156"/>
      <c r="ED113" s="156"/>
      <c r="EE113" s="156"/>
      <c r="EF113" s="156"/>
      <c r="EG113" s="156"/>
      <c r="EH113" s="156"/>
      <c r="EI113" s="156"/>
      <c r="EJ113" s="156"/>
      <c r="EK113" s="156"/>
      <c r="EL113" s="156"/>
      <c r="EM113" s="156"/>
      <c r="EN113" s="156"/>
      <c r="EO113" s="156"/>
      <c r="EP113" s="156"/>
      <c r="EQ113" s="156"/>
      <c r="ER113" s="156"/>
      <c r="ES113" s="156"/>
      <c r="ET113" s="156"/>
      <c r="EU113" s="156"/>
      <c r="EV113" s="156"/>
      <c r="EW113" s="156"/>
      <c r="EX113" s="156"/>
      <c r="EY113" s="156"/>
      <c r="EZ113" s="156"/>
      <c r="FA113" s="156"/>
      <c r="FB113" s="156"/>
      <c r="FC113" s="156"/>
      <c r="FD113" s="156"/>
      <c r="FE113" s="156"/>
      <c r="FF113" s="156"/>
      <c r="FG113" s="156"/>
      <c r="FH113" s="156"/>
      <c r="FI113" s="156"/>
      <c r="FJ113" s="156"/>
      <c r="FK113" s="156"/>
      <c r="FL113" s="156"/>
      <c r="FM113" s="156"/>
      <c r="FN113" s="156"/>
      <c r="FO113" s="156"/>
      <c r="FP113" s="156"/>
      <c r="FQ113" s="156"/>
      <c r="FR113" s="156"/>
      <c r="FS113" s="156"/>
      <c r="FT113" s="156"/>
      <c r="FU113" s="156"/>
      <c r="FV113" s="156"/>
      <c r="FW113" s="156"/>
      <c r="FX113" s="156"/>
      <c r="FY113" s="156"/>
      <c r="FZ113" s="156"/>
      <c r="GA113" s="156"/>
      <c r="GB113" s="156"/>
      <c r="GC113" s="156"/>
      <c r="GD113" s="156"/>
      <c r="GE113" s="156"/>
      <c r="GF113" s="156"/>
      <c r="GG113" s="156"/>
      <c r="GH113" s="156"/>
      <c r="GI113" s="156"/>
      <c r="GJ113" s="156"/>
      <c r="GK113" s="156"/>
      <c r="GL113" s="156"/>
      <c r="GM113" s="156"/>
      <c r="GN113" s="156"/>
      <c r="GO113" s="156"/>
      <c r="GP113" s="156"/>
      <c r="GQ113" s="156"/>
      <c r="GR113" s="156"/>
      <c r="GS113" s="156"/>
      <c r="GT113" s="156"/>
      <c r="GU113" s="156"/>
      <c r="GV113" s="156"/>
      <c r="GW113" s="156"/>
      <c r="GX113" s="156"/>
      <c r="GY113" s="156"/>
      <c r="GZ113" s="156"/>
      <c r="HA113" s="156"/>
      <c r="HB113" s="156"/>
      <c r="HC113" s="156"/>
      <c r="HD113" s="156"/>
      <c r="HE113" s="156"/>
      <c r="HF113" s="156"/>
      <c r="HG113" s="156"/>
      <c r="HH113" s="156"/>
      <c r="HI113" s="156"/>
      <c r="HJ113" s="156"/>
      <c r="HK113" s="156"/>
      <c r="HL113" s="156"/>
      <c r="HM113" s="156"/>
      <c r="HN113" s="156"/>
      <c r="HO113" s="156"/>
      <c r="HP113" s="156"/>
      <c r="HQ113" s="156"/>
      <c r="HR113" s="156"/>
      <c r="HS113" s="156"/>
      <c r="HT113" s="156"/>
      <c r="HU113" s="156"/>
      <c r="HV113" s="156"/>
      <c r="HW113" s="156"/>
      <c r="HX113" s="156"/>
      <c r="HY113" s="156"/>
      <c r="HZ113" s="156"/>
      <c r="IA113" s="156"/>
      <c r="IB113" s="156"/>
      <c r="IC113" s="156"/>
      <c r="ID113" s="156"/>
      <c r="IE113" s="156"/>
      <c r="IF113" s="156"/>
      <c r="IG113" s="156"/>
      <c r="IH113" s="156"/>
      <c r="II113" s="156"/>
      <c r="IJ113" s="156"/>
      <c r="IK113" s="156"/>
      <c r="IL113" s="156"/>
      <c r="IM113" s="156"/>
      <c r="IN113" s="156"/>
      <c r="IO113" s="156"/>
      <c r="IP113" s="156"/>
      <c r="IQ113" s="156"/>
      <c r="IR113" s="156"/>
      <c r="IS113" s="156"/>
      <c r="IT113" s="156"/>
      <c r="IU113" s="156"/>
      <c r="IV113" s="156"/>
    </row>
    <row r="114" spans="9:256" s="155" customFormat="1" ht="12.75">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6"/>
      <c r="BV114" s="156"/>
      <c r="BW114" s="156"/>
      <c r="BX114" s="156"/>
      <c r="BY114" s="156"/>
      <c r="BZ114" s="156"/>
      <c r="CA114" s="156"/>
      <c r="CB114" s="156"/>
      <c r="CC114" s="156"/>
      <c r="CD114" s="156"/>
      <c r="CE114" s="156"/>
      <c r="CF114" s="156"/>
      <c r="CG114" s="156"/>
      <c r="CH114" s="156"/>
      <c r="CI114" s="156"/>
      <c r="CJ114" s="156"/>
      <c r="CK114" s="156"/>
      <c r="CL114" s="156"/>
      <c r="CM114" s="156"/>
      <c r="CN114" s="156"/>
      <c r="CO114" s="156"/>
      <c r="CP114" s="156"/>
      <c r="CQ114" s="156"/>
      <c r="CR114" s="156"/>
      <c r="CS114" s="156"/>
      <c r="CT114" s="156"/>
      <c r="CU114" s="156"/>
      <c r="CV114" s="156"/>
      <c r="CW114" s="156"/>
      <c r="CX114" s="156"/>
      <c r="CY114" s="156"/>
      <c r="CZ114" s="156"/>
      <c r="DA114" s="156"/>
      <c r="DB114" s="156"/>
      <c r="DC114" s="156"/>
      <c r="DD114" s="156"/>
      <c r="DE114" s="156"/>
      <c r="DF114" s="156"/>
      <c r="DG114" s="156"/>
      <c r="DH114" s="156"/>
      <c r="DI114" s="156"/>
      <c r="DJ114" s="156"/>
      <c r="DK114" s="156"/>
      <c r="DL114" s="156"/>
      <c r="DM114" s="156"/>
      <c r="DN114" s="156"/>
      <c r="DO114" s="156"/>
      <c r="DP114" s="156"/>
      <c r="DQ114" s="156"/>
      <c r="DR114" s="156"/>
      <c r="DS114" s="156"/>
      <c r="DT114" s="156"/>
      <c r="DU114" s="156"/>
      <c r="DV114" s="156"/>
      <c r="DW114" s="156"/>
      <c r="DX114" s="156"/>
      <c r="DY114" s="156"/>
      <c r="DZ114" s="156"/>
      <c r="EA114" s="156"/>
      <c r="EB114" s="156"/>
      <c r="EC114" s="156"/>
      <c r="ED114" s="156"/>
      <c r="EE114" s="156"/>
      <c r="EF114" s="156"/>
      <c r="EG114" s="156"/>
      <c r="EH114" s="156"/>
      <c r="EI114" s="156"/>
      <c r="EJ114" s="156"/>
      <c r="EK114" s="156"/>
      <c r="EL114" s="156"/>
      <c r="EM114" s="156"/>
      <c r="EN114" s="156"/>
      <c r="EO114" s="156"/>
      <c r="EP114" s="156"/>
      <c r="EQ114" s="156"/>
      <c r="ER114" s="156"/>
      <c r="ES114" s="156"/>
      <c r="ET114" s="156"/>
      <c r="EU114" s="156"/>
      <c r="EV114" s="156"/>
      <c r="EW114" s="156"/>
      <c r="EX114" s="156"/>
      <c r="EY114" s="156"/>
      <c r="EZ114" s="156"/>
      <c r="FA114" s="156"/>
      <c r="FB114" s="156"/>
      <c r="FC114" s="156"/>
      <c r="FD114" s="156"/>
      <c r="FE114" s="156"/>
      <c r="FF114" s="156"/>
      <c r="FG114" s="156"/>
      <c r="FH114" s="156"/>
      <c r="FI114" s="156"/>
      <c r="FJ114" s="156"/>
      <c r="FK114" s="156"/>
      <c r="FL114" s="156"/>
      <c r="FM114" s="156"/>
      <c r="FN114" s="156"/>
      <c r="FO114" s="156"/>
      <c r="FP114" s="156"/>
      <c r="FQ114" s="156"/>
      <c r="FR114" s="156"/>
      <c r="FS114" s="156"/>
      <c r="FT114" s="156"/>
      <c r="FU114" s="156"/>
      <c r="FV114" s="156"/>
      <c r="FW114" s="156"/>
      <c r="FX114" s="156"/>
      <c r="FY114" s="156"/>
      <c r="FZ114" s="156"/>
      <c r="GA114" s="156"/>
      <c r="GB114" s="156"/>
      <c r="GC114" s="156"/>
      <c r="GD114" s="156"/>
      <c r="GE114" s="156"/>
      <c r="GF114" s="156"/>
      <c r="GG114" s="156"/>
      <c r="GH114" s="156"/>
      <c r="GI114" s="156"/>
      <c r="GJ114" s="156"/>
      <c r="GK114" s="156"/>
      <c r="GL114" s="156"/>
      <c r="GM114" s="156"/>
      <c r="GN114" s="156"/>
      <c r="GO114" s="156"/>
      <c r="GP114" s="156"/>
      <c r="GQ114" s="156"/>
      <c r="GR114" s="156"/>
      <c r="GS114" s="156"/>
      <c r="GT114" s="156"/>
      <c r="GU114" s="156"/>
      <c r="GV114" s="156"/>
      <c r="GW114" s="156"/>
      <c r="GX114" s="156"/>
      <c r="GY114" s="156"/>
      <c r="GZ114" s="156"/>
      <c r="HA114" s="156"/>
      <c r="HB114" s="156"/>
      <c r="HC114" s="156"/>
      <c r="HD114" s="156"/>
      <c r="HE114" s="156"/>
      <c r="HF114" s="156"/>
      <c r="HG114" s="156"/>
      <c r="HH114" s="156"/>
      <c r="HI114" s="156"/>
      <c r="HJ114" s="156"/>
      <c r="HK114" s="156"/>
      <c r="HL114" s="156"/>
      <c r="HM114" s="156"/>
      <c r="HN114" s="156"/>
      <c r="HO114" s="156"/>
      <c r="HP114" s="156"/>
      <c r="HQ114" s="156"/>
      <c r="HR114" s="156"/>
      <c r="HS114" s="156"/>
      <c r="HT114" s="156"/>
      <c r="HU114" s="156"/>
      <c r="HV114" s="156"/>
      <c r="HW114" s="156"/>
      <c r="HX114" s="156"/>
      <c r="HY114" s="156"/>
      <c r="HZ114" s="156"/>
      <c r="IA114" s="156"/>
      <c r="IB114" s="156"/>
      <c r="IC114" s="156"/>
      <c r="ID114" s="156"/>
      <c r="IE114" s="156"/>
      <c r="IF114" s="156"/>
      <c r="IG114" s="156"/>
      <c r="IH114" s="156"/>
      <c r="II114" s="156"/>
      <c r="IJ114" s="156"/>
      <c r="IK114" s="156"/>
      <c r="IL114" s="156"/>
      <c r="IM114" s="156"/>
      <c r="IN114" s="156"/>
      <c r="IO114" s="156"/>
      <c r="IP114" s="156"/>
      <c r="IQ114" s="156"/>
      <c r="IR114" s="156"/>
      <c r="IS114" s="156"/>
      <c r="IT114" s="156"/>
      <c r="IU114" s="156"/>
      <c r="IV114" s="156"/>
    </row>
    <row r="115" spans="9:256" s="155" customFormat="1" ht="12.75">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c r="BN115" s="156"/>
      <c r="BO115" s="156"/>
      <c r="BP115" s="156"/>
      <c r="BQ115" s="156"/>
      <c r="BR115" s="156"/>
      <c r="BS115" s="156"/>
      <c r="BT115" s="156"/>
      <c r="BU115" s="156"/>
      <c r="BV115" s="156"/>
      <c r="BW115" s="156"/>
      <c r="BX115" s="156"/>
      <c r="BY115" s="156"/>
      <c r="BZ115" s="156"/>
      <c r="CA115" s="156"/>
      <c r="CB115" s="156"/>
      <c r="CC115" s="156"/>
      <c r="CD115" s="156"/>
      <c r="CE115" s="156"/>
      <c r="CF115" s="156"/>
      <c r="CG115" s="156"/>
      <c r="CH115" s="156"/>
      <c r="CI115" s="156"/>
      <c r="CJ115" s="156"/>
      <c r="CK115" s="156"/>
      <c r="CL115" s="156"/>
      <c r="CM115" s="156"/>
      <c r="CN115" s="156"/>
      <c r="CO115" s="156"/>
      <c r="CP115" s="156"/>
      <c r="CQ115" s="156"/>
      <c r="CR115" s="156"/>
      <c r="CS115" s="156"/>
      <c r="CT115" s="156"/>
      <c r="CU115" s="156"/>
      <c r="CV115" s="156"/>
      <c r="CW115" s="156"/>
      <c r="CX115" s="156"/>
      <c r="CY115" s="156"/>
      <c r="CZ115" s="156"/>
      <c r="DA115" s="156"/>
      <c r="DB115" s="156"/>
      <c r="DC115" s="156"/>
      <c r="DD115" s="156"/>
      <c r="DE115" s="156"/>
      <c r="DF115" s="156"/>
      <c r="DG115" s="156"/>
      <c r="DH115" s="156"/>
      <c r="DI115" s="156"/>
      <c r="DJ115" s="156"/>
      <c r="DK115" s="156"/>
      <c r="DL115" s="156"/>
      <c r="DM115" s="156"/>
      <c r="DN115" s="156"/>
      <c r="DO115" s="156"/>
      <c r="DP115" s="156"/>
      <c r="DQ115" s="156"/>
      <c r="DR115" s="156"/>
      <c r="DS115" s="156"/>
      <c r="DT115" s="156"/>
      <c r="DU115" s="156"/>
      <c r="DV115" s="156"/>
      <c r="DW115" s="156"/>
      <c r="DX115" s="156"/>
      <c r="DY115" s="156"/>
      <c r="DZ115" s="156"/>
      <c r="EA115" s="156"/>
      <c r="EB115" s="156"/>
      <c r="EC115" s="156"/>
      <c r="ED115" s="156"/>
      <c r="EE115" s="156"/>
      <c r="EF115" s="156"/>
      <c r="EG115" s="156"/>
      <c r="EH115" s="156"/>
      <c r="EI115" s="156"/>
      <c r="EJ115" s="156"/>
      <c r="EK115" s="156"/>
      <c r="EL115" s="156"/>
      <c r="EM115" s="156"/>
      <c r="EN115" s="156"/>
      <c r="EO115" s="156"/>
      <c r="EP115" s="156"/>
      <c r="EQ115" s="156"/>
      <c r="ER115" s="156"/>
      <c r="ES115" s="156"/>
      <c r="ET115" s="156"/>
      <c r="EU115" s="156"/>
      <c r="EV115" s="156"/>
      <c r="EW115" s="156"/>
      <c r="EX115" s="156"/>
      <c r="EY115" s="156"/>
      <c r="EZ115" s="156"/>
      <c r="FA115" s="156"/>
      <c r="FB115" s="156"/>
      <c r="FC115" s="156"/>
      <c r="FD115" s="156"/>
      <c r="FE115" s="156"/>
      <c r="FF115" s="156"/>
      <c r="FG115" s="156"/>
      <c r="FH115" s="156"/>
      <c r="FI115" s="156"/>
      <c r="FJ115" s="156"/>
      <c r="FK115" s="156"/>
      <c r="FL115" s="156"/>
      <c r="FM115" s="156"/>
      <c r="FN115" s="156"/>
      <c r="FO115" s="156"/>
      <c r="FP115" s="156"/>
      <c r="FQ115" s="156"/>
      <c r="FR115" s="156"/>
      <c r="FS115" s="156"/>
      <c r="FT115" s="156"/>
      <c r="FU115" s="156"/>
      <c r="FV115" s="156"/>
      <c r="FW115" s="156"/>
      <c r="FX115" s="156"/>
      <c r="FY115" s="156"/>
      <c r="FZ115" s="156"/>
      <c r="GA115" s="156"/>
      <c r="GB115" s="156"/>
      <c r="GC115" s="156"/>
      <c r="GD115" s="156"/>
      <c r="GE115" s="156"/>
      <c r="GF115" s="156"/>
      <c r="GG115" s="156"/>
      <c r="GH115" s="156"/>
      <c r="GI115" s="156"/>
      <c r="GJ115" s="156"/>
      <c r="GK115" s="156"/>
      <c r="GL115" s="156"/>
      <c r="GM115" s="156"/>
      <c r="GN115" s="156"/>
      <c r="GO115" s="156"/>
      <c r="GP115" s="156"/>
      <c r="GQ115" s="156"/>
      <c r="GR115" s="156"/>
      <c r="GS115" s="156"/>
      <c r="GT115" s="156"/>
      <c r="GU115" s="156"/>
      <c r="GV115" s="156"/>
      <c r="GW115" s="156"/>
      <c r="GX115" s="156"/>
      <c r="GY115" s="156"/>
      <c r="GZ115" s="156"/>
      <c r="HA115" s="156"/>
      <c r="HB115" s="156"/>
      <c r="HC115" s="156"/>
      <c r="HD115" s="156"/>
      <c r="HE115" s="156"/>
      <c r="HF115" s="156"/>
      <c r="HG115" s="156"/>
      <c r="HH115" s="156"/>
      <c r="HI115" s="156"/>
      <c r="HJ115" s="156"/>
      <c r="HK115" s="156"/>
      <c r="HL115" s="156"/>
      <c r="HM115" s="156"/>
      <c r="HN115" s="156"/>
      <c r="HO115" s="156"/>
      <c r="HP115" s="156"/>
      <c r="HQ115" s="156"/>
      <c r="HR115" s="156"/>
      <c r="HS115" s="156"/>
      <c r="HT115" s="156"/>
      <c r="HU115" s="156"/>
      <c r="HV115" s="156"/>
      <c r="HW115" s="156"/>
      <c r="HX115" s="156"/>
      <c r="HY115" s="156"/>
      <c r="HZ115" s="156"/>
      <c r="IA115" s="156"/>
      <c r="IB115" s="156"/>
      <c r="IC115" s="156"/>
      <c r="ID115" s="156"/>
      <c r="IE115" s="156"/>
      <c r="IF115" s="156"/>
      <c r="IG115" s="156"/>
      <c r="IH115" s="156"/>
      <c r="II115" s="156"/>
      <c r="IJ115" s="156"/>
      <c r="IK115" s="156"/>
      <c r="IL115" s="156"/>
      <c r="IM115" s="156"/>
      <c r="IN115" s="156"/>
      <c r="IO115" s="156"/>
      <c r="IP115" s="156"/>
      <c r="IQ115" s="156"/>
      <c r="IR115" s="156"/>
      <c r="IS115" s="156"/>
      <c r="IT115" s="156"/>
      <c r="IU115" s="156"/>
      <c r="IV115" s="156"/>
    </row>
    <row r="116" spans="9:256" s="155" customFormat="1" ht="12.75">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6"/>
      <c r="BR116" s="156"/>
      <c r="BS116" s="156"/>
      <c r="BT116" s="156"/>
      <c r="BU116" s="156"/>
      <c r="BV116" s="156"/>
      <c r="BW116" s="156"/>
      <c r="BX116" s="156"/>
      <c r="BY116" s="156"/>
      <c r="BZ116" s="156"/>
      <c r="CA116" s="156"/>
      <c r="CB116" s="156"/>
      <c r="CC116" s="156"/>
      <c r="CD116" s="156"/>
      <c r="CE116" s="156"/>
      <c r="CF116" s="156"/>
      <c r="CG116" s="156"/>
      <c r="CH116" s="156"/>
      <c r="CI116" s="156"/>
      <c r="CJ116" s="156"/>
      <c r="CK116" s="156"/>
      <c r="CL116" s="156"/>
      <c r="CM116" s="156"/>
      <c r="CN116" s="156"/>
      <c r="CO116" s="156"/>
      <c r="CP116" s="156"/>
      <c r="CQ116" s="156"/>
      <c r="CR116" s="156"/>
      <c r="CS116" s="156"/>
      <c r="CT116" s="156"/>
      <c r="CU116" s="156"/>
      <c r="CV116" s="156"/>
      <c r="CW116" s="156"/>
      <c r="CX116" s="156"/>
      <c r="CY116" s="156"/>
      <c r="CZ116" s="156"/>
      <c r="DA116" s="156"/>
      <c r="DB116" s="156"/>
      <c r="DC116" s="156"/>
      <c r="DD116" s="156"/>
      <c r="DE116" s="156"/>
      <c r="DF116" s="156"/>
      <c r="DG116" s="156"/>
      <c r="DH116" s="156"/>
      <c r="DI116" s="156"/>
      <c r="DJ116" s="156"/>
      <c r="DK116" s="156"/>
      <c r="DL116" s="156"/>
      <c r="DM116" s="156"/>
      <c r="DN116" s="156"/>
      <c r="DO116" s="156"/>
      <c r="DP116" s="156"/>
      <c r="DQ116" s="156"/>
      <c r="DR116" s="156"/>
      <c r="DS116" s="156"/>
      <c r="DT116" s="156"/>
      <c r="DU116" s="156"/>
      <c r="DV116" s="156"/>
      <c r="DW116" s="156"/>
      <c r="DX116" s="156"/>
      <c r="DY116" s="156"/>
      <c r="DZ116" s="156"/>
      <c r="EA116" s="156"/>
      <c r="EB116" s="156"/>
      <c r="EC116" s="156"/>
      <c r="ED116" s="156"/>
      <c r="EE116" s="156"/>
      <c r="EF116" s="156"/>
      <c r="EG116" s="156"/>
      <c r="EH116" s="156"/>
      <c r="EI116" s="156"/>
      <c r="EJ116" s="156"/>
      <c r="EK116" s="156"/>
      <c r="EL116" s="156"/>
      <c r="EM116" s="156"/>
      <c r="EN116" s="156"/>
      <c r="EO116" s="156"/>
      <c r="EP116" s="156"/>
      <c r="EQ116" s="156"/>
      <c r="ER116" s="156"/>
      <c r="ES116" s="156"/>
      <c r="ET116" s="156"/>
      <c r="EU116" s="156"/>
      <c r="EV116" s="156"/>
      <c r="EW116" s="156"/>
      <c r="EX116" s="156"/>
      <c r="EY116" s="156"/>
      <c r="EZ116" s="156"/>
      <c r="FA116" s="156"/>
      <c r="FB116" s="156"/>
      <c r="FC116" s="156"/>
      <c r="FD116" s="156"/>
      <c r="FE116" s="156"/>
      <c r="FF116" s="156"/>
      <c r="FG116" s="156"/>
      <c r="FH116" s="156"/>
      <c r="FI116" s="156"/>
      <c r="FJ116" s="156"/>
      <c r="FK116" s="156"/>
      <c r="FL116" s="156"/>
      <c r="FM116" s="156"/>
      <c r="FN116" s="156"/>
      <c r="FO116" s="156"/>
      <c r="FP116" s="156"/>
      <c r="FQ116" s="156"/>
      <c r="FR116" s="156"/>
      <c r="FS116" s="156"/>
      <c r="FT116" s="156"/>
      <c r="FU116" s="156"/>
      <c r="FV116" s="156"/>
      <c r="FW116" s="156"/>
      <c r="FX116" s="156"/>
      <c r="FY116" s="156"/>
      <c r="FZ116" s="156"/>
      <c r="GA116" s="156"/>
      <c r="GB116" s="156"/>
      <c r="GC116" s="156"/>
      <c r="GD116" s="156"/>
      <c r="GE116" s="156"/>
      <c r="GF116" s="156"/>
      <c r="GG116" s="156"/>
      <c r="GH116" s="156"/>
      <c r="GI116" s="156"/>
      <c r="GJ116" s="156"/>
      <c r="GK116" s="156"/>
      <c r="GL116" s="156"/>
      <c r="GM116" s="156"/>
      <c r="GN116" s="156"/>
      <c r="GO116" s="156"/>
      <c r="GP116" s="156"/>
      <c r="GQ116" s="156"/>
      <c r="GR116" s="156"/>
      <c r="GS116" s="156"/>
      <c r="GT116" s="156"/>
      <c r="GU116" s="156"/>
      <c r="GV116" s="156"/>
      <c r="GW116" s="156"/>
      <c r="GX116" s="156"/>
      <c r="GY116" s="156"/>
      <c r="GZ116" s="156"/>
      <c r="HA116" s="156"/>
      <c r="HB116" s="156"/>
      <c r="HC116" s="156"/>
      <c r="HD116" s="156"/>
      <c r="HE116" s="156"/>
      <c r="HF116" s="156"/>
      <c r="HG116" s="156"/>
      <c r="HH116" s="156"/>
      <c r="HI116" s="156"/>
      <c r="HJ116" s="156"/>
      <c r="HK116" s="156"/>
      <c r="HL116" s="156"/>
      <c r="HM116" s="156"/>
      <c r="HN116" s="156"/>
      <c r="HO116" s="156"/>
      <c r="HP116" s="156"/>
      <c r="HQ116" s="156"/>
      <c r="HR116" s="156"/>
      <c r="HS116" s="156"/>
      <c r="HT116" s="156"/>
      <c r="HU116" s="156"/>
      <c r="HV116" s="156"/>
      <c r="HW116" s="156"/>
      <c r="HX116" s="156"/>
      <c r="HY116" s="156"/>
      <c r="HZ116" s="156"/>
      <c r="IA116" s="156"/>
      <c r="IB116" s="156"/>
      <c r="IC116" s="156"/>
      <c r="ID116" s="156"/>
      <c r="IE116" s="156"/>
      <c r="IF116" s="156"/>
      <c r="IG116" s="156"/>
      <c r="IH116" s="156"/>
      <c r="II116" s="156"/>
      <c r="IJ116" s="156"/>
      <c r="IK116" s="156"/>
      <c r="IL116" s="156"/>
      <c r="IM116" s="156"/>
      <c r="IN116" s="156"/>
      <c r="IO116" s="156"/>
      <c r="IP116" s="156"/>
      <c r="IQ116" s="156"/>
      <c r="IR116" s="156"/>
      <c r="IS116" s="156"/>
      <c r="IT116" s="156"/>
      <c r="IU116" s="156"/>
      <c r="IV116" s="156"/>
    </row>
    <row r="117" spans="9:256" s="155" customFormat="1" ht="12.75">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6"/>
      <c r="BR117" s="156"/>
      <c r="BS117" s="156"/>
      <c r="BT117" s="156"/>
      <c r="BU117" s="156"/>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156"/>
      <c r="DA117" s="156"/>
      <c r="DB117" s="156"/>
      <c r="DC117" s="156"/>
      <c r="DD117" s="156"/>
      <c r="DE117" s="156"/>
      <c r="DF117" s="156"/>
      <c r="DG117" s="156"/>
      <c r="DH117" s="156"/>
      <c r="DI117" s="156"/>
      <c r="DJ117" s="156"/>
      <c r="DK117" s="156"/>
      <c r="DL117" s="156"/>
      <c r="DM117" s="156"/>
      <c r="DN117" s="156"/>
      <c r="DO117" s="156"/>
      <c r="DP117" s="156"/>
      <c r="DQ117" s="156"/>
      <c r="DR117" s="156"/>
      <c r="DS117" s="156"/>
      <c r="DT117" s="156"/>
      <c r="DU117" s="156"/>
      <c r="DV117" s="156"/>
      <c r="DW117" s="156"/>
      <c r="DX117" s="156"/>
      <c r="DY117" s="156"/>
      <c r="DZ117" s="156"/>
      <c r="EA117" s="156"/>
      <c r="EB117" s="156"/>
      <c r="EC117" s="156"/>
      <c r="ED117" s="156"/>
      <c r="EE117" s="156"/>
      <c r="EF117" s="156"/>
      <c r="EG117" s="156"/>
      <c r="EH117" s="156"/>
      <c r="EI117" s="156"/>
      <c r="EJ117" s="156"/>
      <c r="EK117" s="156"/>
      <c r="EL117" s="156"/>
      <c r="EM117" s="156"/>
      <c r="EN117" s="156"/>
      <c r="EO117" s="156"/>
      <c r="EP117" s="156"/>
      <c r="EQ117" s="156"/>
      <c r="ER117" s="156"/>
      <c r="ES117" s="156"/>
      <c r="ET117" s="156"/>
      <c r="EU117" s="156"/>
      <c r="EV117" s="156"/>
      <c r="EW117" s="156"/>
      <c r="EX117" s="156"/>
      <c r="EY117" s="156"/>
      <c r="EZ117" s="156"/>
      <c r="FA117" s="156"/>
      <c r="FB117" s="156"/>
      <c r="FC117" s="156"/>
      <c r="FD117" s="156"/>
      <c r="FE117" s="156"/>
      <c r="FF117" s="156"/>
      <c r="FG117" s="156"/>
      <c r="FH117" s="156"/>
      <c r="FI117" s="156"/>
      <c r="FJ117" s="156"/>
      <c r="FK117" s="156"/>
      <c r="FL117" s="156"/>
      <c r="FM117" s="156"/>
      <c r="FN117" s="156"/>
      <c r="FO117" s="156"/>
      <c r="FP117" s="156"/>
      <c r="FQ117" s="156"/>
      <c r="FR117" s="156"/>
      <c r="FS117" s="156"/>
      <c r="FT117" s="156"/>
      <c r="FU117" s="156"/>
      <c r="FV117" s="156"/>
      <c r="FW117" s="156"/>
      <c r="FX117" s="156"/>
      <c r="FY117" s="156"/>
      <c r="FZ117" s="156"/>
      <c r="GA117" s="156"/>
      <c r="GB117" s="156"/>
      <c r="GC117" s="156"/>
      <c r="GD117" s="156"/>
      <c r="GE117" s="156"/>
      <c r="GF117" s="156"/>
      <c r="GG117" s="156"/>
      <c r="GH117" s="156"/>
      <c r="GI117" s="156"/>
      <c r="GJ117" s="156"/>
      <c r="GK117" s="156"/>
      <c r="GL117" s="156"/>
      <c r="GM117" s="156"/>
      <c r="GN117" s="156"/>
      <c r="GO117" s="156"/>
      <c r="GP117" s="156"/>
      <c r="GQ117" s="156"/>
      <c r="GR117" s="156"/>
      <c r="GS117" s="156"/>
      <c r="GT117" s="156"/>
      <c r="GU117" s="156"/>
      <c r="GV117" s="156"/>
      <c r="GW117" s="156"/>
      <c r="GX117" s="156"/>
      <c r="GY117" s="156"/>
      <c r="GZ117" s="156"/>
      <c r="HA117" s="156"/>
      <c r="HB117" s="156"/>
      <c r="HC117" s="156"/>
      <c r="HD117" s="156"/>
      <c r="HE117" s="156"/>
      <c r="HF117" s="156"/>
      <c r="HG117" s="156"/>
      <c r="HH117" s="156"/>
      <c r="HI117" s="156"/>
      <c r="HJ117" s="156"/>
      <c r="HK117" s="156"/>
      <c r="HL117" s="156"/>
      <c r="HM117" s="156"/>
      <c r="HN117" s="156"/>
      <c r="HO117" s="156"/>
      <c r="HP117" s="156"/>
      <c r="HQ117" s="156"/>
      <c r="HR117" s="156"/>
      <c r="HS117" s="156"/>
      <c r="HT117" s="156"/>
      <c r="HU117" s="156"/>
      <c r="HV117" s="156"/>
      <c r="HW117" s="156"/>
      <c r="HX117" s="156"/>
      <c r="HY117" s="156"/>
      <c r="HZ117" s="156"/>
      <c r="IA117" s="156"/>
      <c r="IB117" s="156"/>
      <c r="IC117" s="156"/>
      <c r="ID117" s="156"/>
      <c r="IE117" s="156"/>
      <c r="IF117" s="156"/>
      <c r="IG117" s="156"/>
      <c r="IH117" s="156"/>
      <c r="II117" s="156"/>
      <c r="IJ117" s="156"/>
      <c r="IK117" s="156"/>
      <c r="IL117" s="156"/>
      <c r="IM117" s="156"/>
      <c r="IN117" s="156"/>
      <c r="IO117" s="156"/>
      <c r="IP117" s="156"/>
      <c r="IQ117" s="156"/>
      <c r="IR117" s="156"/>
      <c r="IS117" s="156"/>
      <c r="IT117" s="156"/>
      <c r="IU117" s="156"/>
      <c r="IV117" s="156"/>
    </row>
  </sheetData>
  <sheetProtection algorithmName="SHA-512" hashValue="fljJFY6LmCc3972QDJj7PqFNsMbSM6SpRjff1M4NMN6BnthcCJTqw1Jl5eYzVue9LRmJa2rw4hHkf1yYzw3Pkg==" saltValue="H8HxrcR81EqhB6TA0+eYzg==" spinCount="100000" sheet="1" objects="1" scenarios="1" selectLockedCells="1"/>
  <mergeCells count="5">
    <mergeCell ref="A34:B34"/>
    <mergeCell ref="B4:C4"/>
    <mergeCell ref="A6:B6"/>
    <mergeCell ref="A12:B12"/>
    <mergeCell ref="A33:B33"/>
  </mergeCells>
  <conditionalFormatting sqref="C29">
    <cfRule type="cellIs" dxfId="12" priority="9" operator="lessThan">
      <formula>0</formula>
    </cfRule>
  </conditionalFormatting>
  <conditionalFormatting sqref="C31">
    <cfRule type="cellIs" dxfId="11" priority="8" operator="lessThan">
      <formula>0.4</formula>
    </cfRule>
  </conditionalFormatting>
  <conditionalFormatting sqref="C32">
    <cfRule type="cellIs" dxfId="10" priority="7" operator="lessThan">
      <formula>0.15</formula>
    </cfRule>
  </conditionalFormatting>
  <conditionalFormatting sqref="C33">
    <cfRule type="cellIs" dxfId="9" priority="6" operator="notEqual">
      <formula>""</formula>
    </cfRule>
  </conditionalFormatting>
  <conditionalFormatting sqref="D32">
    <cfRule type="expression" dxfId="8" priority="5" stopIfTrue="1">
      <formula>C32&lt;15%</formula>
    </cfRule>
  </conditionalFormatting>
  <conditionalFormatting sqref="D31:G31">
    <cfRule type="expression" dxfId="7" priority="1" stopIfTrue="1">
      <formula>$C$31&lt;40%</formula>
    </cfRule>
  </conditionalFormatting>
  <conditionalFormatting sqref="E32:G32">
    <cfRule type="expression" dxfId="6" priority="2" stopIfTrue="1">
      <formula>$C$32&lt;15%</formula>
    </cfRule>
  </conditionalFormatting>
  <dataValidations disablePrompts="1" count="1">
    <dataValidation type="list" allowBlank="1" showInputMessage="1" showErrorMessage="1" sqref="C12" xr:uid="{00000000-0002-0000-0200-000000000000}">
      <formula1>HT_Pension</formula1>
    </dataValidation>
  </dataValidations>
  <pageMargins left="0.39370078740157483" right="0.23622047244094491" top="0.39370078740157483" bottom="0.39370078740157483" header="0.11811023622047245" footer="0.11811023622047245"/>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B3:J28"/>
  <sheetViews>
    <sheetView topLeftCell="A7" workbookViewId="0">
      <selection activeCell="D15" sqref="D15"/>
    </sheetView>
  </sheetViews>
  <sheetFormatPr baseColWidth="10" defaultColWidth="11" defaultRowHeight="15" customHeight="1"/>
  <cols>
    <col min="1" max="1" width="4.875" style="162" customWidth="1"/>
    <col min="2" max="2" width="11" style="162"/>
    <col min="3" max="3" width="30.25" style="162" customWidth="1"/>
    <col min="4" max="4" width="11" style="162"/>
    <col min="5" max="5" width="12" style="162" customWidth="1"/>
    <col min="6" max="6" width="11" style="162"/>
    <col min="7" max="7" width="11" style="162" customWidth="1"/>
    <col min="8" max="16384" width="11" style="162"/>
  </cols>
  <sheetData>
    <row r="3" spans="2:6" ht="30" customHeight="1">
      <c r="B3" s="379" t="s">
        <v>153</v>
      </c>
      <c r="C3" s="379"/>
      <c r="D3" s="379"/>
      <c r="E3" s="379"/>
      <c r="F3" s="379"/>
    </row>
    <row r="5" spans="2:6" ht="15" customHeight="1">
      <c r="B5" s="162" t="s">
        <v>174</v>
      </c>
      <c r="C5" s="162" t="s">
        <v>176</v>
      </c>
    </row>
    <row r="6" spans="2:6" ht="29.25" customHeight="1">
      <c r="B6" s="282" t="s">
        <v>175</v>
      </c>
      <c r="C6" s="380" t="s">
        <v>178</v>
      </c>
      <c r="D6" s="380"/>
      <c r="E6" s="380"/>
    </row>
    <row r="7" spans="2:6" ht="15" customHeight="1">
      <c r="B7" s="163" t="s">
        <v>63</v>
      </c>
      <c r="C7" s="162" t="s">
        <v>177</v>
      </c>
    </row>
    <row r="11" spans="2:6" ht="30" customHeight="1">
      <c r="D11" s="164" t="s">
        <v>164</v>
      </c>
      <c r="E11" s="164" t="s">
        <v>154</v>
      </c>
    </row>
    <row r="13" spans="2:6" ht="15" customHeight="1">
      <c r="C13" s="162" t="s">
        <v>161</v>
      </c>
      <c r="D13" s="171">
        <v>365</v>
      </c>
      <c r="E13" s="165">
        <v>365</v>
      </c>
    </row>
    <row r="14" spans="2:6" ht="15" customHeight="1">
      <c r="C14" s="162" t="s">
        <v>162</v>
      </c>
      <c r="D14" s="171">
        <v>104</v>
      </c>
      <c r="E14" s="165">
        <v>104</v>
      </c>
    </row>
    <row r="15" spans="2:6" ht="15" customHeight="1">
      <c r="C15" s="162" t="s">
        <v>163</v>
      </c>
      <c r="D15" s="160">
        <v>10</v>
      </c>
      <c r="E15" s="165">
        <v>10</v>
      </c>
    </row>
    <row r="16" spans="2:6" ht="15" customHeight="1">
      <c r="C16" s="162" t="s">
        <v>214</v>
      </c>
      <c r="D16" s="160">
        <v>25</v>
      </c>
      <c r="E16" s="165">
        <v>25</v>
      </c>
    </row>
    <row r="17" spans="3:10" ht="25.5" customHeight="1">
      <c r="C17" s="222" t="s">
        <v>165</v>
      </c>
      <c r="D17" s="224">
        <v>10</v>
      </c>
      <c r="E17" s="224">
        <v>10</v>
      </c>
      <c r="G17" s="98"/>
    </row>
    <row r="18" spans="3:10" ht="15" customHeight="1">
      <c r="C18" s="162" t="s">
        <v>166</v>
      </c>
      <c r="D18" s="171">
        <v>5</v>
      </c>
      <c r="E18" s="171">
        <v>5</v>
      </c>
    </row>
    <row r="19" spans="3:10" ht="15" customHeight="1">
      <c r="D19" s="165"/>
      <c r="E19" s="165"/>
    </row>
    <row r="20" spans="3:10" ht="15" customHeight="1">
      <c r="C20" s="166" t="s">
        <v>158</v>
      </c>
      <c r="D20" s="167">
        <f>D13-D14-D21-D15-D16-D17-D18</f>
        <v>211</v>
      </c>
      <c r="E20" s="167">
        <f>E13-E14-E21-E15-E16-E17-E18</f>
        <v>211</v>
      </c>
    </row>
    <row r="21" spans="3:10" ht="15" customHeight="1">
      <c r="D21" s="168"/>
      <c r="E21" s="168"/>
      <c r="J21" s="169"/>
    </row>
    <row r="22" spans="3:10" ht="15" customHeight="1">
      <c r="C22" s="162" t="s">
        <v>159</v>
      </c>
      <c r="D22" s="161">
        <v>42</v>
      </c>
      <c r="E22" s="168">
        <v>42</v>
      </c>
    </row>
    <row r="23" spans="3:10" ht="15" customHeight="1">
      <c r="D23" s="168"/>
      <c r="E23" s="168"/>
    </row>
    <row r="24" spans="3:10" ht="15" customHeight="1">
      <c r="C24" s="162" t="s">
        <v>160</v>
      </c>
      <c r="D24" s="168">
        <f>D20*(D22/5)</f>
        <v>1772.4</v>
      </c>
      <c r="E24" s="168">
        <f>E20*(E22/5)</f>
        <v>1772.4</v>
      </c>
    </row>
    <row r="26" spans="3:10" ht="15" customHeight="1">
      <c r="C26" s="162" t="s">
        <v>157</v>
      </c>
      <c r="D26" s="160"/>
      <c r="E26" s="162" t="s">
        <v>155</v>
      </c>
      <c r="G26" s="170">
        <f>D20*D26/60</f>
        <v>0</v>
      </c>
    </row>
    <row r="28" spans="3:10" ht="25.5" customHeight="1">
      <c r="C28" s="280" t="s">
        <v>156</v>
      </c>
      <c r="D28" s="281">
        <f>ROUND(D24-D20*D26/60,0)</f>
        <v>1772</v>
      </c>
    </row>
  </sheetData>
  <sheetProtection algorithmName="SHA-512" hashValue="uMUP+YWnqIqJgdJnpuCcWuM51e+fogol/KcUqJPv8pWvoWWbf9qCnZkcqZPEm7Kp3yls5ppHG+pO55PbWYTe+g==" saltValue="IrcNmH4ok47/d5X4JWKliQ==" spinCount="100000" sheet="1" objects="1" scenarios="1"/>
  <mergeCells count="2">
    <mergeCell ref="B3:F3"/>
    <mergeCell ref="C6:E6"/>
  </mergeCell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1:IV109"/>
  <sheetViews>
    <sheetView showZeros="0" zoomScaleNormal="100" workbookViewId="0">
      <selection activeCell="C10" sqref="C10"/>
    </sheetView>
  </sheetViews>
  <sheetFormatPr baseColWidth="10" defaultColWidth="11" defaultRowHeight="14.25"/>
  <cols>
    <col min="1" max="1" width="46" style="228" customWidth="1"/>
    <col min="2" max="2" width="20.625" style="228" customWidth="1"/>
    <col min="3" max="3" width="19.625" style="228" customWidth="1"/>
    <col min="4" max="4" width="4.75" style="228" customWidth="1"/>
    <col min="5" max="5" width="3.75" style="228" customWidth="1"/>
    <col min="6" max="8" width="11.125" style="228" customWidth="1"/>
    <col min="9" max="15" width="11.125" style="229" customWidth="1"/>
    <col min="16" max="16384" width="11" style="229"/>
  </cols>
  <sheetData>
    <row r="1" spans="1:256" s="226" customFormat="1" ht="21" customHeight="1">
      <c r="A1" s="103" t="s">
        <v>86</v>
      </c>
      <c r="B1" s="45" t="s">
        <v>5</v>
      </c>
      <c r="C1" s="46">
        <f>'Organico attuale'!E1</f>
        <v>0</v>
      </c>
      <c r="D1" s="225"/>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row>
    <row r="2" spans="1:256" s="226" customFormat="1" ht="11.25" customHeight="1">
      <c r="A2" s="367"/>
      <c r="B2" s="368"/>
      <c r="C2" s="368"/>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27"/>
      <c r="GO2" s="227"/>
      <c r="GP2" s="227"/>
      <c r="GQ2" s="227"/>
      <c r="GR2" s="227"/>
      <c r="GS2" s="227"/>
      <c r="GT2" s="227"/>
      <c r="GU2" s="227"/>
      <c r="GV2" s="227"/>
      <c r="GW2" s="227"/>
      <c r="GX2" s="227"/>
      <c r="GY2" s="227"/>
      <c r="GZ2" s="227"/>
      <c r="HA2" s="227"/>
      <c r="HB2" s="227"/>
      <c r="HC2" s="227"/>
      <c r="HD2" s="227"/>
      <c r="HE2" s="227"/>
      <c r="HF2" s="227"/>
      <c r="HG2" s="227"/>
      <c r="HH2" s="227"/>
      <c r="HI2" s="227"/>
      <c r="HJ2" s="227"/>
      <c r="HK2" s="227"/>
      <c r="HL2" s="227"/>
      <c r="HM2" s="227"/>
      <c r="HN2" s="227"/>
      <c r="HO2" s="227"/>
      <c r="HP2" s="227"/>
      <c r="HQ2" s="227"/>
      <c r="HR2" s="227"/>
      <c r="HS2" s="227"/>
      <c r="HT2" s="227"/>
      <c r="HU2" s="227"/>
      <c r="HV2" s="227"/>
      <c r="HW2" s="227"/>
      <c r="HX2" s="227"/>
      <c r="HY2" s="227"/>
      <c r="HZ2" s="227"/>
      <c r="IA2" s="227"/>
      <c r="IB2" s="227"/>
      <c r="IC2" s="227"/>
      <c r="ID2" s="227"/>
      <c r="IE2" s="227"/>
      <c r="IF2" s="227"/>
      <c r="IG2" s="227"/>
      <c r="IH2" s="227"/>
      <c r="II2" s="227"/>
      <c r="IJ2" s="227"/>
      <c r="IK2" s="227"/>
      <c r="IL2" s="227"/>
      <c r="IM2" s="227"/>
      <c r="IN2" s="227"/>
      <c r="IO2" s="227"/>
      <c r="IP2" s="227"/>
      <c r="IQ2" s="227"/>
      <c r="IR2" s="227"/>
      <c r="IS2" s="227"/>
      <c r="IT2" s="227"/>
      <c r="IU2" s="227"/>
      <c r="IV2" s="227"/>
    </row>
    <row r="3" spans="1:256" ht="8.25" customHeight="1">
      <c r="A3" s="47"/>
      <c r="B3" s="47"/>
      <c r="C3" s="48"/>
    </row>
    <row r="4" spans="1:256" s="230" customFormat="1" ht="28.5" customHeight="1">
      <c r="A4" s="102" t="s">
        <v>19</v>
      </c>
      <c r="B4" s="369">
        <f>'Calcolo organico quadro'!B4:C4</f>
        <v>0</v>
      </c>
      <c r="C4" s="370"/>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c r="CQ4" s="231"/>
      <c r="CR4" s="231"/>
      <c r="CS4" s="231"/>
      <c r="CT4" s="231"/>
      <c r="CU4" s="231"/>
      <c r="CV4" s="231"/>
      <c r="CW4" s="231"/>
      <c r="CX4" s="231"/>
      <c r="CY4" s="231"/>
      <c r="CZ4" s="231"/>
      <c r="DA4" s="231"/>
      <c r="DB4" s="231"/>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1"/>
      <c r="FM4" s="231"/>
      <c r="FN4" s="231"/>
      <c r="FO4" s="231"/>
      <c r="FP4" s="231"/>
      <c r="FQ4" s="231"/>
      <c r="FR4" s="231"/>
      <c r="FS4" s="231"/>
      <c r="FT4" s="231"/>
      <c r="FU4" s="231"/>
      <c r="FV4" s="231"/>
      <c r="FW4" s="231"/>
      <c r="FX4" s="231"/>
      <c r="FY4" s="231"/>
      <c r="FZ4" s="231"/>
      <c r="GA4" s="231"/>
      <c r="GB4" s="231"/>
      <c r="GC4" s="231"/>
      <c r="GD4" s="231"/>
      <c r="GE4" s="231"/>
      <c r="GF4" s="231"/>
      <c r="GG4" s="231"/>
      <c r="GH4" s="231"/>
      <c r="GI4" s="231"/>
      <c r="GJ4" s="231"/>
      <c r="GK4" s="231"/>
      <c r="GL4" s="231"/>
      <c r="GM4" s="231"/>
      <c r="GN4" s="231"/>
      <c r="GO4" s="231"/>
      <c r="GP4" s="231"/>
      <c r="GQ4" s="231"/>
      <c r="GR4" s="231"/>
      <c r="GS4" s="231"/>
      <c r="GT4" s="231"/>
      <c r="GU4" s="231"/>
      <c r="GV4" s="231"/>
      <c r="GW4" s="231"/>
      <c r="GX4" s="231"/>
      <c r="GY4" s="231"/>
      <c r="GZ4" s="231"/>
      <c r="HA4" s="231"/>
      <c r="HB4" s="231"/>
      <c r="HC4" s="231"/>
      <c r="HD4" s="231"/>
      <c r="HE4" s="231"/>
      <c r="HF4" s="231"/>
      <c r="HG4" s="231"/>
      <c r="HH4" s="231"/>
      <c r="HI4" s="231"/>
      <c r="HJ4" s="231"/>
      <c r="HK4" s="231"/>
      <c r="HL4" s="231"/>
      <c r="HM4" s="231"/>
      <c r="HN4" s="231"/>
      <c r="HO4" s="231"/>
      <c r="HP4" s="231"/>
      <c r="HQ4" s="231"/>
      <c r="HR4" s="231"/>
      <c r="HS4" s="231"/>
      <c r="HT4" s="231"/>
      <c r="HU4" s="231"/>
      <c r="HV4" s="231"/>
      <c r="HW4" s="231"/>
      <c r="HX4" s="231"/>
      <c r="HY4" s="231"/>
      <c r="HZ4" s="231"/>
      <c r="IA4" s="231"/>
      <c r="IB4" s="231"/>
      <c r="IC4" s="231"/>
      <c r="ID4" s="231"/>
      <c r="IE4" s="231"/>
      <c r="IF4" s="231"/>
      <c r="IG4" s="231"/>
      <c r="IH4" s="231"/>
      <c r="II4" s="231"/>
      <c r="IJ4" s="231"/>
      <c r="IK4" s="231"/>
      <c r="IL4" s="231"/>
      <c r="IM4" s="231"/>
      <c r="IN4" s="231"/>
      <c r="IO4" s="231"/>
      <c r="IP4" s="231"/>
      <c r="IQ4" s="231"/>
      <c r="IR4" s="231"/>
      <c r="IS4" s="231"/>
      <c r="IT4" s="231"/>
      <c r="IU4" s="231"/>
      <c r="IV4" s="231"/>
    </row>
    <row r="5" spans="1:256">
      <c r="A5" s="99"/>
      <c r="B5" s="99"/>
      <c r="C5" s="100"/>
    </row>
    <row r="6" spans="1:256" s="272" customFormat="1" ht="21" customHeight="1">
      <c r="A6" s="371"/>
      <c r="B6" s="372"/>
      <c r="C6" s="101"/>
      <c r="D6" s="269"/>
      <c r="E6" s="270"/>
      <c r="F6" s="270"/>
      <c r="G6" s="270"/>
      <c r="H6" s="270"/>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c r="HT6" s="271"/>
      <c r="HU6" s="271"/>
      <c r="HV6" s="271"/>
      <c r="HW6" s="271"/>
      <c r="HX6" s="271"/>
      <c r="HY6" s="271"/>
      <c r="HZ6" s="271"/>
      <c r="IA6" s="271"/>
      <c r="IB6" s="271"/>
      <c r="IC6" s="271"/>
      <c r="ID6" s="271"/>
      <c r="IE6" s="271"/>
      <c r="IF6" s="271"/>
      <c r="IG6" s="271"/>
      <c r="IH6" s="271"/>
      <c r="II6" s="271"/>
      <c r="IJ6" s="271"/>
      <c r="IK6" s="271"/>
      <c r="IL6" s="271"/>
      <c r="IM6" s="271"/>
      <c r="IN6" s="271"/>
      <c r="IO6" s="271"/>
      <c r="IP6" s="271"/>
      <c r="IQ6" s="271"/>
      <c r="IR6" s="271"/>
      <c r="IS6" s="271"/>
      <c r="IT6" s="271"/>
      <c r="IU6" s="271"/>
      <c r="IV6" s="271"/>
    </row>
    <row r="7" spans="1:256" ht="20.25" customHeight="1">
      <c r="A7" s="373" t="s">
        <v>20</v>
      </c>
      <c r="B7" s="374"/>
      <c r="C7" s="104">
        <f>'Calcolo organico quadro'!C7</f>
        <v>0</v>
      </c>
      <c r="D7" s="232"/>
    </row>
    <row r="8" spans="1:256" s="235" customFormat="1" ht="6.95" customHeight="1">
      <c r="A8" s="51"/>
      <c r="B8" s="52"/>
      <c r="C8" s="53"/>
      <c r="D8" s="233"/>
      <c r="E8" s="234"/>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c r="FF8" s="229"/>
      <c r="FG8" s="229"/>
      <c r="FH8" s="229"/>
      <c r="FI8" s="229"/>
      <c r="FJ8" s="229"/>
      <c r="FK8" s="229"/>
      <c r="FL8" s="229"/>
      <c r="FM8" s="229"/>
      <c r="FN8" s="229"/>
      <c r="FO8" s="229"/>
      <c r="FP8" s="229"/>
      <c r="FQ8" s="229"/>
      <c r="FR8" s="229"/>
      <c r="FS8" s="229"/>
      <c r="FT8" s="229"/>
      <c r="FU8" s="229"/>
      <c r="FV8" s="229"/>
      <c r="FW8" s="229"/>
      <c r="FX8" s="229"/>
      <c r="FY8" s="229"/>
      <c r="FZ8" s="229"/>
      <c r="GA8" s="229"/>
      <c r="GB8" s="229"/>
      <c r="GC8" s="229"/>
      <c r="GD8" s="229"/>
      <c r="GE8" s="229"/>
      <c r="GF8" s="229"/>
      <c r="GG8" s="229"/>
      <c r="GH8" s="229"/>
      <c r="GI8" s="229"/>
      <c r="GJ8" s="229"/>
      <c r="GK8" s="229"/>
      <c r="GL8" s="229"/>
      <c r="GM8" s="229"/>
      <c r="GN8" s="229"/>
      <c r="GO8" s="229"/>
      <c r="GP8" s="229"/>
      <c r="GQ8" s="229"/>
      <c r="GR8" s="229"/>
      <c r="GS8" s="229"/>
      <c r="GT8" s="229"/>
      <c r="GU8" s="229"/>
      <c r="GV8" s="229"/>
      <c r="GW8" s="229"/>
      <c r="GX8" s="229"/>
      <c r="GY8" s="229"/>
      <c r="GZ8" s="229"/>
      <c r="HA8" s="229"/>
      <c r="HB8" s="229"/>
      <c r="HC8" s="229"/>
      <c r="HD8" s="229"/>
      <c r="HE8" s="229"/>
      <c r="HF8" s="229"/>
      <c r="HG8" s="229"/>
      <c r="HH8" s="229"/>
      <c r="HI8" s="229"/>
      <c r="HJ8" s="229"/>
      <c r="HK8" s="229"/>
      <c r="HL8" s="229"/>
      <c r="HM8" s="229"/>
      <c r="HN8" s="229"/>
      <c r="HO8" s="229"/>
      <c r="HP8" s="229"/>
      <c r="HQ8" s="229"/>
      <c r="HR8" s="229"/>
      <c r="HS8" s="229"/>
      <c r="HT8" s="229"/>
      <c r="HU8" s="229"/>
      <c r="HV8" s="229"/>
      <c r="HW8" s="229"/>
      <c r="HX8" s="229"/>
      <c r="HY8" s="229"/>
      <c r="HZ8" s="229"/>
      <c r="IA8" s="229"/>
      <c r="IB8" s="229"/>
      <c r="IC8" s="229"/>
      <c r="ID8" s="229"/>
      <c r="IE8" s="229"/>
      <c r="IF8" s="229"/>
      <c r="IG8" s="229"/>
      <c r="IH8" s="229"/>
      <c r="II8" s="229"/>
      <c r="IJ8" s="229"/>
      <c r="IK8" s="229"/>
      <c r="IL8" s="229"/>
      <c r="IM8" s="229"/>
      <c r="IN8" s="229"/>
      <c r="IO8" s="229"/>
      <c r="IP8" s="229"/>
      <c r="IQ8" s="229"/>
      <c r="IR8" s="229"/>
      <c r="IS8" s="229"/>
      <c r="IT8" s="229"/>
      <c r="IU8" s="229"/>
      <c r="IV8" s="229"/>
    </row>
    <row r="9" spans="1:256" s="238" customFormat="1" ht="21" customHeight="1">
      <c r="A9" s="54" t="s">
        <v>8</v>
      </c>
      <c r="B9" s="55"/>
      <c r="C9" s="118">
        <f>'Organico attuale'!F80</f>
        <v>0</v>
      </c>
      <c r="D9" s="221"/>
      <c r="E9" s="236"/>
      <c r="F9" s="236"/>
      <c r="G9" s="236"/>
      <c r="H9" s="236"/>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c r="HR9" s="237"/>
      <c r="HS9" s="237"/>
      <c r="HT9" s="237"/>
      <c r="HU9" s="237"/>
      <c r="HV9" s="237"/>
      <c r="HW9" s="237"/>
      <c r="HX9" s="237"/>
      <c r="HY9" s="237"/>
      <c r="HZ9" s="237"/>
      <c r="IA9" s="237"/>
      <c r="IB9" s="237"/>
      <c r="IC9" s="237"/>
      <c r="ID9" s="237"/>
      <c r="IE9" s="237"/>
      <c r="IF9" s="237"/>
      <c r="IG9" s="237"/>
      <c r="IH9" s="237"/>
      <c r="II9" s="237"/>
      <c r="IJ9" s="237"/>
      <c r="IK9" s="237"/>
      <c r="IL9" s="237"/>
      <c r="IM9" s="237"/>
      <c r="IN9" s="237"/>
      <c r="IO9" s="237"/>
      <c r="IP9" s="237"/>
      <c r="IQ9" s="237"/>
      <c r="IR9" s="237"/>
      <c r="IS9" s="237"/>
      <c r="IT9" s="237"/>
      <c r="IU9" s="237"/>
      <c r="IV9" s="237"/>
    </row>
    <row r="10" spans="1:256" ht="18" customHeight="1">
      <c r="A10" s="56" t="s">
        <v>0</v>
      </c>
      <c r="B10" s="96"/>
      <c r="C10" s="121">
        <f>'Calcolo organico quadro'!C27</f>
        <v>0</v>
      </c>
      <c r="D10" s="233"/>
      <c r="E10" s="229"/>
      <c r="F10" s="229"/>
      <c r="G10" s="229"/>
      <c r="H10" s="229"/>
    </row>
    <row r="11" spans="1:256" ht="18" customHeight="1">
      <c r="A11" s="56" t="s">
        <v>26</v>
      </c>
      <c r="B11" s="116"/>
      <c r="C11" s="121">
        <f>'Calcolo organico quadro'!C28</f>
        <v>0</v>
      </c>
      <c r="D11" s="239"/>
      <c r="E11" s="229"/>
      <c r="F11" s="221"/>
      <c r="G11" s="221"/>
      <c r="H11" s="229"/>
    </row>
    <row r="12" spans="1:256" ht="18" customHeight="1">
      <c r="A12" s="56" t="s">
        <v>4</v>
      </c>
      <c r="B12" s="57"/>
      <c r="C12" s="121">
        <f>'Calcolo organico quadro'!C30</f>
        <v>0</v>
      </c>
      <c r="D12" s="221"/>
      <c r="E12" s="221"/>
      <c r="F12" s="221"/>
      <c r="G12" s="221"/>
      <c r="H12" s="98"/>
    </row>
    <row r="13" spans="1:256" ht="14.25" customHeight="1">
      <c r="A13" s="47"/>
      <c r="B13" s="47"/>
      <c r="C13" s="47"/>
      <c r="D13" s="221"/>
      <c r="E13" s="221"/>
      <c r="F13" s="221"/>
      <c r="G13" s="221"/>
      <c r="H13" s="221"/>
      <c r="J13" s="241"/>
    </row>
    <row r="14" spans="1:256" s="243" customFormat="1" ht="18" customHeight="1">
      <c r="A14" s="58" t="s">
        <v>9</v>
      </c>
      <c r="B14" s="52"/>
      <c r="C14" s="59"/>
      <c r="D14" s="221"/>
      <c r="E14" s="221"/>
      <c r="F14" s="221"/>
      <c r="G14" s="221"/>
      <c r="H14" s="221"/>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c r="BX14" s="242"/>
      <c r="BY14" s="242"/>
      <c r="BZ14" s="242"/>
      <c r="CA14" s="242"/>
      <c r="CB14" s="242"/>
      <c r="CC14" s="242"/>
      <c r="CD14" s="242"/>
      <c r="CE14" s="242"/>
      <c r="CF14" s="242"/>
      <c r="CG14" s="242"/>
      <c r="CH14" s="242"/>
      <c r="CI14" s="242"/>
      <c r="CJ14" s="242"/>
      <c r="CK14" s="242"/>
      <c r="CL14" s="242"/>
      <c r="CM14" s="242"/>
      <c r="CN14" s="242"/>
      <c r="CO14" s="242"/>
      <c r="CP14" s="242"/>
      <c r="CQ14" s="242"/>
      <c r="CR14" s="242"/>
      <c r="CS14" s="242"/>
      <c r="CT14" s="242"/>
      <c r="CU14" s="242"/>
      <c r="CV14" s="242"/>
      <c r="CW14" s="242"/>
      <c r="CX14" s="242"/>
      <c r="CY14" s="242"/>
      <c r="CZ14" s="242"/>
      <c r="DA14" s="242"/>
      <c r="DB14" s="242"/>
      <c r="DC14" s="242"/>
      <c r="DD14" s="242"/>
      <c r="DE14" s="242"/>
      <c r="DF14" s="242"/>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2"/>
      <c r="ED14" s="242"/>
      <c r="EE14" s="242"/>
      <c r="EF14" s="242"/>
      <c r="EG14" s="242"/>
      <c r="EH14" s="242"/>
      <c r="EI14" s="242"/>
      <c r="EJ14" s="242"/>
      <c r="EK14" s="242"/>
      <c r="EL14" s="242"/>
      <c r="EM14" s="242"/>
      <c r="EN14" s="242"/>
      <c r="EO14" s="242"/>
      <c r="EP14" s="242"/>
      <c r="EQ14" s="242"/>
      <c r="ER14" s="242"/>
      <c r="ES14" s="242"/>
      <c r="ET14" s="242"/>
      <c r="EU14" s="242"/>
      <c r="EV14" s="242"/>
      <c r="EW14" s="242"/>
      <c r="EX14" s="242"/>
      <c r="EY14" s="242"/>
      <c r="EZ14" s="242"/>
      <c r="FA14" s="242"/>
      <c r="FB14" s="242"/>
      <c r="FC14" s="242"/>
      <c r="FD14" s="242"/>
      <c r="FE14" s="242"/>
      <c r="FF14" s="242"/>
      <c r="FG14" s="242"/>
      <c r="FH14" s="242"/>
      <c r="FI14" s="242"/>
      <c r="FJ14" s="242"/>
      <c r="FK14" s="242"/>
      <c r="FL14" s="242"/>
      <c r="FM14" s="242"/>
      <c r="FN14" s="242"/>
      <c r="FO14" s="242"/>
      <c r="FP14" s="242"/>
      <c r="FQ14" s="242"/>
      <c r="FR14" s="242"/>
      <c r="FS14" s="242"/>
      <c r="FT14" s="242"/>
      <c r="FU14" s="242"/>
      <c r="FV14" s="242"/>
      <c r="FW14" s="242"/>
      <c r="FX14" s="242"/>
      <c r="FY14" s="242"/>
      <c r="FZ14" s="242"/>
      <c r="GA14" s="242"/>
      <c r="GB14" s="242"/>
      <c r="GC14" s="242"/>
      <c r="GD14" s="242"/>
      <c r="GE14" s="242"/>
      <c r="GF14" s="242"/>
      <c r="GG14" s="242"/>
      <c r="GH14" s="242"/>
      <c r="GI14" s="242"/>
      <c r="GJ14" s="242"/>
      <c r="GK14" s="242"/>
      <c r="GL14" s="242"/>
      <c r="GM14" s="242"/>
      <c r="GN14" s="242"/>
      <c r="GO14" s="242"/>
      <c r="GP14" s="242"/>
      <c r="GQ14" s="242"/>
      <c r="GR14" s="242"/>
      <c r="GS14" s="242"/>
      <c r="GT14" s="242"/>
      <c r="GU14" s="242"/>
      <c r="GV14" s="242"/>
      <c r="GW14" s="242"/>
      <c r="GX14" s="242"/>
      <c r="GY14" s="242"/>
      <c r="GZ14" s="242"/>
      <c r="HA14" s="242"/>
      <c r="HB14" s="242"/>
      <c r="HC14" s="242"/>
      <c r="HD14" s="242"/>
      <c r="HE14" s="242"/>
      <c r="HF14" s="242"/>
      <c r="HG14" s="242"/>
      <c r="HH14" s="242"/>
      <c r="HI14" s="242"/>
      <c r="HJ14" s="242"/>
      <c r="HK14" s="242"/>
      <c r="HL14" s="242"/>
      <c r="HM14" s="242"/>
      <c r="HN14" s="242"/>
      <c r="HO14" s="242"/>
      <c r="HP14" s="242"/>
      <c r="HQ14" s="242"/>
      <c r="HR14" s="242"/>
      <c r="HS14" s="242"/>
      <c r="HT14" s="242"/>
      <c r="HU14" s="242"/>
      <c r="HV14" s="242"/>
      <c r="HW14" s="242"/>
      <c r="HX14" s="242"/>
      <c r="HY14" s="242"/>
      <c r="HZ14" s="242"/>
      <c r="IA14" s="242"/>
      <c r="IB14" s="242"/>
      <c r="IC14" s="242"/>
      <c r="ID14" s="242"/>
      <c r="IE14" s="242"/>
      <c r="IF14" s="242"/>
      <c r="IG14" s="242"/>
      <c r="IH14" s="242"/>
      <c r="II14" s="242"/>
      <c r="IJ14" s="242"/>
      <c r="IK14" s="242"/>
      <c r="IL14" s="242"/>
      <c r="IM14" s="242"/>
      <c r="IN14" s="242"/>
      <c r="IO14" s="242"/>
      <c r="IP14" s="242"/>
      <c r="IQ14" s="242"/>
      <c r="IR14" s="242"/>
      <c r="IS14" s="242"/>
      <c r="IT14" s="242"/>
      <c r="IU14" s="242"/>
      <c r="IV14" s="242"/>
    </row>
    <row r="15" spans="1:256" s="248" customFormat="1" ht="18" customHeight="1">
      <c r="A15" s="56" t="s">
        <v>24</v>
      </c>
      <c r="B15" s="120"/>
      <c r="C15" s="61">
        <f>'Calcolo organico quadro'!C33</f>
        <v>0</v>
      </c>
      <c r="D15" s="244" t="e">
        <f>C15/(C7*365)</f>
        <v>#DIV/0!</v>
      </c>
      <c r="E15" s="245" t="s">
        <v>21</v>
      </c>
      <c r="F15" s="246" t="s">
        <v>22</v>
      </c>
      <c r="G15" s="247"/>
      <c r="H15" s="200" t="s">
        <v>87</v>
      </c>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c r="FL15" s="237"/>
      <c r="FM15" s="237"/>
      <c r="FN15" s="237"/>
      <c r="FO15" s="237"/>
      <c r="FP15" s="237"/>
      <c r="FQ15" s="237"/>
      <c r="FR15" s="237"/>
      <c r="FS15" s="237"/>
      <c r="FT15" s="237"/>
      <c r="FU15" s="237"/>
      <c r="FV15" s="237"/>
      <c r="FW15" s="237"/>
      <c r="FX15" s="237"/>
      <c r="FY15" s="237"/>
      <c r="FZ15" s="237"/>
      <c r="GA15" s="237"/>
      <c r="GB15" s="237"/>
      <c r="GC15" s="237"/>
      <c r="GD15" s="237"/>
      <c r="GE15" s="237"/>
      <c r="GF15" s="237"/>
      <c r="GG15" s="237"/>
      <c r="GH15" s="237"/>
      <c r="GI15" s="237"/>
      <c r="GJ15" s="237"/>
      <c r="GK15" s="237"/>
      <c r="GL15" s="237"/>
      <c r="GM15" s="237"/>
      <c r="GN15" s="237"/>
      <c r="GO15" s="237"/>
      <c r="GP15" s="237"/>
      <c r="GQ15" s="237"/>
      <c r="GR15" s="237"/>
      <c r="GS15" s="237"/>
      <c r="GT15" s="237"/>
      <c r="GU15" s="237"/>
      <c r="GV15" s="237"/>
      <c r="GW15" s="237"/>
      <c r="GX15" s="237"/>
      <c r="GY15" s="237"/>
      <c r="GZ15" s="237"/>
      <c r="HA15" s="237"/>
      <c r="HB15" s="237"/>
      <c r="HC15" s="237"/>
      <c r="HD15" s="237"/>
      <c r="HE15" s="237"/>
      <c r="HF15" s="237"/>
      <c r="HG15" s="237"/>
      <c r="HH15" s="237"/>
      <c r="HI15" s="237"/>
      <c r="HJ15" s="237"/>
      <c r="HK15" s="237"/>
      <c r="HL15" s="237"/>
      <c r="HM15" s="237"/>
      <c r="HN15" s="237"/>
      <c r="HO15" s="237"/>
      <c r="HP15" s="237"/>
      <c r="HQ15" s="237"/>
      <c r="HR15" s="237"/>
      <c r="HS15" s="237"/>
      <c r="HT15" s="237"/>
      <c r="HU15" s="237"/>
      <c r="HV15" s="237"/>
      <c r="HW15" s="237"/>
      <c r="HX15" s="237"/>
      <c r="HY15" s="237"/>
      <c r="HZ15" s="237"/>
      <c r="IA15" s="237"/>
      <c r="IB15" s="237"/>
      <c r="IC15" s="237"/>
      <c r="ID15" s="237"/>
      <c r="IE15" s="237"/>
      <c r="IF15" s="237"/>
      <c r="IG15" s="237"/>
      <c r="IH15" s="237"/>
      <c r="II15" s="237"/>
      <c r="IJ15" s="237"/>
      <c r="IK15" s="237"/>
      <c r="IL15" s="237"/>
      <c r="IM15" s="237"/>
      <c r="IN15" s="237"/>
      <c r="IO15" s="237"/>
      <c r="IP15" s="237"/>
      <c r="IQ15" s="237"/>
      <c r="IR15" s="237"/>
      <c r="IS15" s="237"/>
      <c r="IT15" s="237"/>
      <c r="IU15" s="237"/>
      <c r="IV15" s="237"/>
    </row>
    <row r="16" spans="1:256" ht="18" customHeight="1">
      <c r="A16" s="56" t="s">
        <v>25</v>
      </c>
      <c r="B16" s="66"/>
      <c r="C16" s="61">
        <f>$C$7*365*$D$16</f>
        <v>0</v>
      </c>
      <c r="D16" s="244">
        <v>21</v>
      </c>
      <c r="E16" s="245" t="s">
        <v>21</v>
      </c>
      <c r="F16" s="246" t="s">
        <v>22</v>
      </c>
      <c r="G16" s="247"/>
      <c r="H16" s="215">
        <f>'Calcolo organico quadro'!D34-'Berechnungen Personal'!D16</f>
        <v>14</v>
      </c>
      <c r="I16" s="215">
        <f>(H16*C7*365)/60/B18+(H16*C7*365)/60/B18*Hilfstabelle!H20</f>
        <v>0</v>
      </c>
    </row>
    <row r="17" spans="1:256" ht="21" customHeight="1">
      <c r="A17" s="60" t="s">
        <v>7</v>
      </c>
      <c r="B17" s="57"/>
      <c r="C17" s="62">
        <f>SUM(C15:C16)</f>
        <v>0</v>
      </c>
      <c r="D17" s="249"/>
      <c r="E17" s="250"/>
      <c r="F17" s="251"/>
      <c r="G17" s="251"/>
      <c r="H17" s="221"/>
      <c r="I17" s="221"/>
      <c r="J17" s="221"/>
      <c r="K17" s="221"/>
    </row>
    <row r="18" spans="1:256">
      <c r="A18" s="56" t="s">
        <v>6</v>
      </c>
      <c r="B18" s="52">
        <f>'Orario di lavoro annuo'!D28</f>
        <v>1772</v>
      </c>
      <c r="C18" s="63"/>
      <c r="D18" s="252"/>
      <c r="E18" s="253"/>
      <c r="F18" s="251"/>
      <c r="G18" s="251"/>
      <c r="H18" s="221"/>
      <c r="I18" s="221"/>
      <c r="J18" s="221"/>
      <c r="K18" s="221"/>
    </row>
    <row r="19" spans="1:256" ht="21" customHeight="1">
      <c r="A19" s="60" t="s">
        <v>1</v>
      </c>
      <c r="B19" s="57"/>
      <c r="C19" s="64">
        <f>C17/60/$B$18</f>
        <v>0</v>
      </c>
      <c r="D19" s="254"/>
      <c r="E19" s="253"/>
      <c r="F19" s="251"/>
      <c r="G19" s="251"/>
      <c r="H19" s="221"/>
      <c r="I19" s="221"/>
      <c r="J19" s="221"/>
      <c r="K19" s="221"/>
    </row>
    <row r="20" spans="1:256">
      <c r="A20" s="60" t="s">
        <v>2</v>
      </c>
      <c r="B20" s="57"/>
      <c r="C20" s="65"/>
      <c r="D20" s="244" t="e">
        <f>(C21+C22+C23+C24+C25+C26)*B18*60/365/C7</f>
        <v>#DIV/0!</v>
      </c>
      <c r="E20" s="245" t="s">
        <v>21</v>
      </c>
      <c r="F20" s="246" t="s">
        <v>22</v>
      </c>
      <c r="G20" s="247"/>
      <c r="H20" s="221"/>
      <c r="I20" s="221"/>
      <c r="J20" s="221"/>
      <c r="K20" s="221"/>
    </row>
    <row r="21" spans="1:256">
      <c r="A21" s="56" t="s">
        <v>23</v>
      </c>
      <c r="B21" s="213">
        <v>1.7</v>
      </c>
      <c r="C21" s="65">
        <f>(C19/B21*55*365/60/B18)*1.26</f>
        <v>0</v>
      </c>
      <c r="D21" s="276" t="e">
        <f>C21*B18*60/365/C7</f>
        <v>#DIV/0!</v>
      </c>
      <c r="E21" s="277" t="s">
        <v>21</v>
      </c>
      <c r="F21" s="246" t="s">
        <v>22</v>
      </c>
      <c r="G21" s="247"/>
      <c r="H21" s="221"/>
      <c r="I21" s="221"/>
      <c r="J21" s="221"/>
      <c r="K21" s="221"/>
    </row>
    <row r="22" spans="1:256">
      <c r="A22" s="56" t="s">
        <v>3</v>
      </c>
      <c r="B22" s="66">
        <v>0.14000000000000001</v>
      </c>
      <c r="C22" s="65">
        <f>'Calcolo organico quadro'!C40</f>
        <v>0</v>
      </c>
      <c r="D22" s="254"/>
      <c r="E22" s="255"/>
      <c r="F22" s="251"/>
      <c r="G22" s="251"/>
      <c r="H22" s="221"/>
      <c r="I22" s="221"/>
      <c r="J22" s="221"/>
      <c r="K22" s="221"/>
    </row>
    <row r="23" spans="1:256">
      <c r="A23" s="256" t="s">
        <v>50</v>
      </c>
      <c r="B23" s="257"/>
      <c r="C23" s="119">
        <f>'Calcolo organico quadro'!C41</f>
        <v>0</v>
      </c>
      <c r="D23" s="254"/>
      <c r="E23" s="255"/>
      <c r="F23" s="251"/>
      <c r="G23" s="251"/>
      <c r="H23" s="258"/>
    </row>
    <row r="24" spans="1:256">
      <c r="A24" s="256" t="s">
        <v>52</v>
      </c>
      <c r="B24" s="257"/>
      <c r="C24" s="119">
        <f>'Calcolo organico quadro'!C42</f>
        <v>0</v>
      </c>
      <c r="D24" s="254"/>
      <c r="E24" s="255"/>
      <c r="F24" s="251"/>
      <c r="G24" s="251"/>
      <c r="H24" s="258"/>
    </row>
    <row r="25" spans="1:256">
      <c r="A25" s="56" t="s">
        <v>14</v>
      </c>
      <c r="B25" s="66">
        <v>0.04</v>
      </c>
      <c r="C25" s="65">
        <f>(C19+C21)*B25</f>
        <v>0</v>
      </c>
      <c r="D25" s="254"/>
      <c r="E25" s="255"/>
      <c r="F25" s="259"/>
      <c r="G25" s="255"/>
      <c r="H25" s="234"/>
    </row>
    <row r="26" spans="1:256" s="238" customFormat="1" ht="14.25" customHeight="1">
      <c r="A26" s="56" t="s">
        <v>64</v>
      </c>
      <c r="B26" s="66">
        <v>0.12</v>
      </c>
      <c r="C26" s="65">
        <f>'Calcolo organico quadro'!C44</f>
        <v>0</v>
      </c>
      <c r="D26" s="254"/>
      <c r="E26" s="250"/>
      <c r="F26" s="250"/>
      <c r="G26" s="250"/>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c r="FS26" s="237"/>
      <c r="FT26" s="237"/>
      <c r="FU26" s="237"/>
      <c r="FV26" s="237"/>
      <c r="FW26" s="237"/>
      <c r="FX26" s="237"/>
      <c r="FY26" s="237"/>
      <c r="FZ26" s="237"/>
      <c r="GA26" s="237"/>
      <c r="GB26" s="237"/>
      <c r="GC26" s="237"/>
      <c r="GD26" s="237"/>
      <c r="GE26" s="237"/>
      <c r="GF26" s="237"/>
      <c r="GG26" s="237"/>
      <c r="GH26" s="237"/>
      <c r="GI26" s="237"/>
      <c r="GJ26" s="237"/>
      <c r="GK26" s="237"/>
      <c r="GL26" s="237"/>
      <c r="GM26" s="237"/>
      <c r="GN26" s="237"/>
      <c r="GO26" s="237"/>
      <c r="GP26" s="237"/>
      <c r="GQ26" s="237"/>
      <c r="GR26" s="237"/>
      <c r="GS26" s="237"/>
      <c r="GT26" s="237"/>
      <c r="GU26" s="237"/>
      <c r="GV26" s="237"/>
      <c r="GW26" s="237"/>
      <c r="GX26" s="237"/>
      <c r="GY26" s="237"/>
      <c r="GZ26" s="237"/>
      <c r="HA26" s="237"/>
      <c r="HB26" s="237"/>
      <c r="HC26" s="237"/>
      <c r="HD26" s="237"/>
      <c r="HE26" s="237"/>
      <c r="HF26" s="237"/>
      <c r="HG26" s="237"/>
      <c r="HH26" s="237"/>
      <c r="HI26" s="237"/>
      <c r="HJ26" s="237"/>
      <c r="HK26" s="237"/>
      <c r="HL26" s="237"/>
      <c r="HM26" s="237"/>
      <c r="HN26" s="237"/>
      <c r="HO26" s="237"/>
      <c r="HP26" s="237"/>
      <c r="HQ26" s="237"/>
      <c r="HR26" s="237"/>
      <c r="HS26" s="237"/>
      <c r="HT26" s="237"/>
      <c r="HU26" s="237"/>
      <c r="HV26" s="237"/>
      <c r="HW26" s="237"/>
      <c r="HX26" s="237"/>
      <c r="HY26" s="237"/>
      <c r="HZ26" s="237"/>
      <c r="IA26" s="237"/>
      <c r="IB26" s="237"/>
      <c r="IC26" s="237"/>
      <c r="ID26" s="237"/>
      <c r="IE26" s="237"/>
      <c r="IF26" s="237"/>
      <c r="IG26" s="237"/>
      <c r="IH26" s="237"/>
      <c r="II26" s="237"/>
      <c r="IJ26" s="237"/>
      <c r="IK26" s="237"/>
      <c r="IL26" s="237"/>
      <c r="IM26" s="237"/>
      <c r="IN26" s="237"/>
      <c r="IO26" s="237"/>
      <c r="IP26" s="237"/>
      <c r="IQ26" s="237"/>
      <c r="IR26" s="237"/>
      <c r="IS26" s="237"/>
      <c r="IT26" s="237"/>
      <c r="IU26" s="237"/>
      <c r="IV26" s="237"/>
    </row>
    <row r="27" spans="1:256" s="261" customFormat="1" ht="19.5" customHeight="1">
      <c r="A27" s="54" t="s">
        <v>65</v>
      </c>
      <c r="B27" s="55" t="s">
        <v>85</v>
      </c>
      <c r="C27" s="67">
        <f>SUM(C19:C26)</f>
        <v>0</v>
      </c>
      <c r="D27" s="244" t="e">
        <f>SUM(D15:D20)</f>
        <v>#DIV/0!</v>
      </c>
      <c r="E27" s="245" t="s">
        <v>21</v>
      </c>
      <c r="F27" s="246" t="s">
        <v>22</v>
      </c>
      <c r="G27" s="247"/>
      <c r="H27" s="260"/>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c r="FS27" s="237"/>
      <c r="FT27" s="237"/>
      <c r="FU27" s="237"/>
      <c r="FV27" s="237"/>
      <c r="FW27" s="237"/>
      <c r="FX27" s="237"/>
      <c r="FY27" s="237"/>
      <c r="FZ27" s="237"/>
      <c r="GA27" s="237"/>
      <c r="GB27" s="237"/>
      <c r="GC27" s="237"/>
      <c r="GD27" s="237"/>
      <c r="GE27" s="237"/>
      <c r="GF27" s="237"/>
      <c r="GG27" s="237"/>
      <c r="GH27" s="237"/>
      <c r="GI27" s="237"/>
      <c r="GJ27" s="237"/>
      <c r="GK27" s="237"/>
      <c r="GL27" s="237"/>
      <c r="GM27" s="237"/>
      <c r="GN27" s="237"/>
      <c r="GO27" s="237"/>
      <c r="GP27" s="237"/>
      <c r="GQ27" s="237"/>
      <c r="GR27" s="237"/>
      <c r="GS27" s="237"/>
      <c r="GT27" s="237"/>
      <c r="GU27" s="237"/>
      <c r="GV27" s="237"/>
      <c r="GW27" s="237"/>
      <c r="GX27" s="237"/>
      <c r="GY27" s="237"/>
      <c r="GZ27" s="237"/>
      <c r="HA27" s="237"/>
      <c r="HB27" s="237"/>
      <c r="HC27" s="237"/>
      <c r="HD27" s="237"/>
      <c r="HE27" s="237"/>
      <c r="HF27" s="237"/>
      <c r="HG27" s="237"/>
      <c r="HH27" s="237"/>
      <c r="HI27" s="237"/>
      <c r="HJ27" s="237"/>
      <c r="HK27" s="237"/>
      <c r="HL27" s="237"/>
      <c r="HM27" s="237"/>
      <c r="HN27" s="237"/>
      <c r="HO27" s="237"/>
      <c r="HP27" s="237"/>
      <c r="HQ27" s="237"/>
      <c r="HR27" s="237"/>
      <c r="HS27" s="237"/>
      <c r="HT27" s="237"/>
      <c r="HU27" s="237"/>
      <c r="HV27" s="237"/>
      <c r="HW27" s="237"/>
      <c r="HX27" s="237"/>
      <c r="HY27" s="237"/>
      <c r="HZ27" s="237"/>
      <c r="IA27" s="237"/>
      <c r="IB27" s="237"/>
      <c r="IC27" s="237"/>
      <c r="ID27" s="237"/>
      <c r="IE27" s="237"/>
      <c r="IF27" s="237"/>
      <c r="IG27" s="237"/>
      <c r="IH27" s="237"/>
      <c r="II27" s="237"/>
      <c r="IJ27" s="237"/>
      <c r="IK27" s="237"/>
      <c r="IL27" s="237"/>
      <c r="IM27" s="237"/>
      <c r="IN27" s="237"/>
      <c r="IO27" s="237"/>
      <c r="IP27" s="237"/>
      <c r="IQ27" s="237"/>
      <c r="IR27" s="237"/>
      <c r="IS27" s="237"/>
      <c r="IT27" s="237"/>
      <c r="IU27" s="237"/>
      <c r="IV27" s="237"/>
    </row>
    <row r="28" spans="1:256" s="155" customFormat="1" ht="12.75">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c r="GR28" s="156"/>
      <c r="GS28" s="156"/>
      <c r="GT28" s="156"/>
      <c r="GU28" s="156"/>
      <c r="GV28" s="156"/>
      <c r="GW28" s="156"/>
      <c r="GX28" s="156"/>
      <c r="GY28" s="156"/>
      <c r="GZ28" s="156"/>
      <c r="HA28" s="156"/>
      <c r="HB28" s="156"/>
      <c r="HC28" s="156"/>
      <c r="HD28" s="156"/>
      <c r="HE28" s="156"/>
      <c r="HF28" s="156"/>
      <c r="HG28" s="156"/>
      <c r="HH28" s="156"/>
      <c r="HI28" s="156"/>
      <c r="HJ28" s="156"/>
      <c r="HK28" s="156"/>
      <c r="HL28" s="156"/>
      <c r="HM28" s="156"/>
      <c r="HN28" s="156"/>
      <c r="HO28" s="156"/>
      <c r="HP28" s="156"/>
      <c r="HQ28" s="156"/>
      <c r="HR28" s="156"/>
      <c r="HS28" s="156"/>
      <c r="HT28" s="156"/>
      <c r="HU28" s="156"/>
      <c r="HV28" s="156"/>
      <c r="HW28" s="156"/>
      <c r="HX28" s="156"/>
      <c r="HY28" s="156"/>
      <c r="HZ28" s="156"/>
      <c r="IA28" s="156"/>
      <c r="IB28" s="156"/>
      <c r="IC28" s="156"/>
      <c r="ID28" s="156"/>
      <c r="IE28" s="156"/>
      <c r="IF28" s="156"/>
      <c r="IG28" s="156"/>
      <c r="IH28" s="156"/>
      <c r="II28" s="156"/>
      <c r="IJ28" s="156"/>
      <c r="IK28" s="156"/>
      <c r="IL28" s="156"/>
      <c r="IM28" s="156"/>
      <c r="IN28" s="156"/>
      <c r="IO28" s="156"/>
      <c r="IP28" s="156"/>
      <c r="IQ28" s="156"/>
      <c r="IR28" s="156"/>
      <c r="IS28" s="156"/>
      <c r="IT28" s="156"/>
      <c r="IU28" s="156"/>
      <c r="IV28" s="156"/>
    </row>
    <row r="29" spans="1:256" s="155" customFormat="1" ht="12.75">
      <c r="A29" s="75"/>
      <c r="B29" s="70"/>
      <c r="C29" s="70"/>
      <c r="F29" s="200" t="s">
        <v>70</v>
      </c>
      <c r="G29" s="201" t="s">
        <v>73</v>
      </c>
      <c r="H29" s="200"/>
      <c r="I29" s="202" t="s">
        <v>72</v>
      </c>
      <c r="J29" s="200"/>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c r="GH29" s="156"/>
      <c r="GI29" s="156"/>
      <c r="GJ29" s="156"/>
      <c r="GK29" s="156"/>
      <c r="GL29" s="156"/>
      <c r="GM29" s="156"/>
      <c r="GN29" s="156"/>
      <c r="GO29" s="156"/>
      <c r="GP29" s="156"/>
      <c r="GQ29" s="156"/>
      <c r="GR29" s="156"/>
      <c r="GS29" s="156"/>
      <c r="GT29" s="156"/>
      <c r="GU29" s="156"/>
      <c r="GV29" s="156"/>
      <c r="GW29" s="156"/>
      <c r="GX29" s="156"/>
      <c r="GY29" s="156"/>
      <c r="GZ29" s="156"/>
      <c r="HA29" s="156"/>
      <c r="HB29" s="156"/>
      <c r="HC29" s="156"/>
      <c r="HD29" s="156"/>
      <c r="HE29" s="156"/>
      <c r="HF29" s="156"/>
      <c r="HG29" s="156"/>
      <c r="HH29" s="156"/>
      <c r="HI29" s="156"/>
      <c r="HJ29" s="156"/>
      <c r="HK29" s="156"/>
      <c r="HL29" s="156"/>
      <c r="HM29" s="156"/>
      <c r="HN29" s="156"/>
      <c r="HO29" s="156"/>
      <c r="HP29" s="156"/>
      <c r="HQ29" s="156"/>
      <c r="HR29" s="156"/>
      <c r="HS29" s="156"/>
      <c r="HT29" s="156"/>
      <c r="HU29" s="156"/>
      <c r="HV29" s="156"/>
      <c r="HW29" s="156"/>
      <c r="HX29" s="156"/>
      <c r="HY29" s="156"/>
      <c r="HZ29" s="156"/>
      <c r="IA29" s="156"/>
      <c r="IB29" s="156"/>
      <c r="IC29" s="156"/>
      <c r="ID29" s="156"/>
      <c r="IE29" s="156"/>
      <c r="IF29" s="156"/>
      <c r="IG29" s="156"/>
      <c r="IH29" s="156"/>
      <c r="II29" s="156"/>
      <c r="IJ29" s="156"/>
      <c r="IK29" s="156"/>
      <c r="IL29" s="156"/>
      <c r="IM29" s="156"/>
      <c r="IN29" s="156"/>
      <c r="IO29" s="156"/>
      <c r="IP29" s="156"/>
      <c r="IQ29" s="156"/>
      <c r="IR29" s="156"/>
      <c r="IS29" s="156"/>
    </row>
    <row r="30" spans="1:256" s="155" customFormat="1" ht="18.75" customHeight="1">
      <c r="A30" s="146" t="s">
        <v>60</v>
      </c>
      <c r="B30" s="147" t="s">
        <v>55</v>
      </c>
      <c r="C30" s="150">
        <f>($C$27-$C$40)*15%</f>
        <v>0</v>
      </c>
      <c r="F30" s="203">
        <f>'Organico attuale'!F25</f>
        <v>0</v>
      </c>
      <c r="G30" s="203"/>
      <c r="H30" s="200"/>
      <c r="I30" s="204" t="e">
        <f>$F$30/('Berechnungen Personal'!$C$27-$C$40)</f>
        <v>#DIV/0!</v>
      </c>
      <c r="J30" s="200"/>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6"/>
      <c r="GL30" s="156"/>
      <c r="GM30" s="156"/>
      <c r="GN30" s="156"/>
      <c r="GO30" s="156"/>
      <c r="GP30" s="156"/>
      <c r="GQ30" s="156"/>
      <c r="GR30" s="156"/>
      <c r="GS30" s="156"/>
      <c r="GT30" s="156"/>
      <c r="GU30" s="156"/>
      <c r="GV30" s="156"/>
      <c r="GW30" s="156"/>
      <c r="GX30" s="156"/>
      <c r="GY30" s="156"/>
      <c r="GZ30" s="156"/>
      <c r="HA30" s="156"/>
      <c r="HB30" s="156"/>
      <c r="HC30" s="156"/>
      <c r="HD30" s="156"/>
      <c r="HE30" s="156"/>
      <c r="HF30" s="156"/>
      <c r="HG30" s="156"/>
      <c r="HH30" s="156"/>
      <c r="HI30" s="156"/>
      <c r="HJ30" s="156"/>
      <c r="HK30" s="156"/>
      <c r="HL30" s="156"/>
      <c r="HM30" s="156"/>
      <c r="HN30" s="156"/>
      <c r="HO30" s="156"/>
      <c r="HP30" s="156"/>
      <c r="HQ30" s="156"/>
      <c r="HR30" s="156"/>
      <c r="HS30" s="156"/>
      <c r="HT30" s="156"/>
      <c r="HU30" s="156"/>
      <c r="HV30" s="156"/>
      <c r="HW30" s="156"/>
      <c r="HX30" s="156"/>
      <c r="HY30" s="156"/>
      <c r="HZ30" s="156"/>
      <c r="IA30" s="156"/>
      <c r="IB30" s="156"/>
      <c r="IC30" s="156"/>
      <c r="ID30" s="156"/>
      <c r="IE30" s="156"/>
      <c r="IF30" s="156"/>
      <c r="IG30" s="156"/>
      <c r="IH30" s="156"/>
      <c r="II30" s="156"/>
      <c r="IJ30" s="156"/>
      <c r="IK30" s="156"/>
      <c r="IL30" s="156"/>
      <c r="IM30" s="156"/>
      <c r="IN30" s="156"/>
      <c r="IO30" s="156"/>
      <c r="IP30" s="156"/>
      <c r="IQ30" s="156"/>
      <c r="IR30" s="156"/>
      <c r="IS30" s="156"/>
    </row>
    <row r="31" spans="1:256" s="155" customFormat="1" ht="18.75" customHeight="1">
      <c r="A31" s="146" t="s">
        <v>61</v>
      </c>
      <c r="B31" s="147" t="s">
        <v>55</v>
      </c>
      <c r="C31" s="150">
        <f>(($C$27-$C$40)*40%)-$C$30+$C$40*50%+C41*20%</f>
        <v>0</v>
      </c>
      <c r="F31" s="203">
        <f>'Organico attuale'!F45</f>
        <v>0</v>
      </c>
      <c r="G31" s="205">
        <f>(C30+C31)/0.4</f>
        <v>0</v>
      </c>
      <c r="H31" s="200"/>
      <c r="I31" s="204"/>
      <c r="J31" s="200"/>
      <c r="K31" s="212"/>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156"/>
      <c r="GB31" s="156"/>
      <c r="GC31" s="156"/>
      <c r="GD31" s="156"/>
      <c r="GE31" s="156"/>
      <c r="GF31" s="156"/>
      <c r="GG31" s="156"/>
      <c r="GH31" s="156"/>
      <c r="GI31" s="156"/>
      <c r="GJ31" s="156"/>
      <c r="GK31" s="156"/>
      <c r="GL31" s="156"/>
      <c r="GM31" s="156"/>
      <c r="GN31" s="156"/>
      <c r="GO31" s="156"/>
      <c r="GP31" s="156"/>
      <c r="GQ31" s="156"/>
      <c r="GR31" s="156"/>
      <c r="GS31" s="156"/>
      <c r="GT31" s="156"/>
      <c r="GU31" s="156"/>
      <c r="GV31" s="156"/>
      <c r="GW31" s="156"/>
      <c r="GX31" s="156"/>
      <c r="GY31" s="156"/>
      <c r="GZ31" s="156"/>
      <c r="HA31" s="156"/>
      <c r="HB31" s="156"/>
      <c r="HC31" s="156"/>
      <c r="HD31" s="156"/>
      <c r="HE31" s="156"/>
      <c r="HF31" s="156"/>
      <c r="HG31" s="156"/>
      <c r="HH31" s="156"/>
      <c r="HI31" s="156"/>
      <c r="HJ31" s="156"/>
      <c r="HK31" s="156"/>
      <c r="HL31" s="156"/>
      <c r="HM31" s="156"/>
      <c r="HN31" s="156"/>
      <c r="HO31" s="156"/>
      <c r="HP31" s="156"/>
      <c r="HQ31" s="156"/>
      <c r="HR31" s="156"/>
      <c r="HS31" s="156"/>
      <c r="HT31" s="156"/>
      <c r="HU31" s="156"/>
      <c r="HV31" s="156"/>
      <c r="HW31" s="156"/>
      <c r="HX31" s="156"/>
      <c r="HY31" s="156"/>
      <c r="HZ31" s="156"/>
      <c r="IA31" s="156"/>
      <c r="IB31" s="156"/>
      <c r="IC31" s="156"/>
      <c r="ID31" s="156"/>
      <c r="IE31" s="156"/>
      <c r="IF31" s="156"/>
      <c r="IG31" s="156"/>
      <c r="IH31" s="156"/>
      <c r="II31" s="156"/>
      <c r="IJ31" s="156"/>
      <c r="IK31" s="156"/>
      <c r="IL31" s="156"/>
      <c r="IM31" s="156"/>
      <c r="IN31" s="156"/>
      <c r="IO31" s="156"/>
      <c r="IP31" s="156"/>
      <c r="IQ31" s="156"/>
      <c r="IR31" s="156"/>
      <c r="IS31" s="156"/>
    </row>
    <row r="32" spans="1:256" s="155" customFormat="1" ht="18.75" customHeight="1">
      <c r="A32" s="146" t="s">
        <v>59</v>
      </c>
      <c r="B32" s="147" t="s">
        <v>55</v>
      </c>
      <c r="C32" s="150">
        <f>(C27-C30-C31)</f>
        <v>0</v>
      </c>
      <c r="F32" s="203">
        <f>'Organico attuale'!F72</f>
        <v>0</v>
      </c>
      <c r="G32" s="203"/>
      <c r="H32" s="206"/>
      <c r="I32" s="207"/>
      <c r="J32" s="207"/>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c r="FW32" s="156"/>
      <c r="FX32" s="156"/>
      <c r="FY32" s="156"/>
      <c r="FZ32" s="156"/>
      <c r="GA32" s="156"/>
      <c r="GB32" s="156"/>
      <c r="GC32" s="156"/>
      <c r="GD32" s="156"/>
      <c r="GE32" s="156"/>
      <c r="GF32" s="156"/>
      <c r="GG32" s="156"/>
      <c r="GH32" s="156"/>
      <c r="GI32" s="156"/>
      <c r="GJ32" s="156"/>
      <c r="GK32" s="156"/>
      <c r="GL32" s="156"/>
      <c r="GM32" s="156"/>
      <c r="GN32" s="156"/>
      <c r="GO32" s="156"/>
      <c r="GP32" s="156"/>
      <c r="GQ32" s="156"/>
      <c r="GR32" s="156"/>
      <c r="GS32" s="156"/>
      <c r="GT32" s="156"/>
      <c r="GU32" s="156"/>
      <c r="GV32" s="156"/>
      <c r="GW32" s="156"/>
      <c r="GX32" s="156"/>
      <c r="GY32" s="156"/>
      <c r="GZ32" s="156"/>
      <c r="HA32" s="156"/>
      <c r="HB32" s="156"/>
      <c r="HC32" s="156"/>
      <c r="HD32" s="156"/>
      <c r="HE32" s="156"/>
      <c r="HF32" s="156"/>
      <c r="HG32" s="156"/>
      <c r="HH32" s="156"/>
      <c r="HI32" s="156"/>
      <c r="HJ32" s="156"/>
      <c r="HK32" s="156"/>
      <c r="HL32" s="156"/>
      <c r="HM32" s="156"/>
      <c r="HN32" s="156"/>
      <c r="HO32" s="156"/>
      <c r="HP32" s="156"/>
      <c r="HQ32" s="156"/>
      <c r="HR32" s="156"/>
      <c r="HS32" s="156"/>
      <c r="HT32" s="156"/>
      <c r="HU32" s="156"/>
      <c r="HV32" s="156"/>
      <c r="HW32" s="156"/>
      <c r="HX32" s="156"/>
      <c r="HY32" s="156"/>
      <c r="HZ32" s="156"/>
      <c r="IA32" s="156"/>
      <c r="IB32" s="156"/>
      <c r="IC32" s="156"/>
      <c r="ID32" s="156"/>
      <c r="IE32" s="156"/>
      <c r="IF32" s="156"/>
      <c r="IG32" s="156"/>
      <c r="IH32" s="156"/>
      <c r="II32" s="156"/>
      <c r="IJ32" s="156"/>
      <c r="IK32" s="156"/>
      <c r="IL32" s="156"/>
      <c r="IM32" s="156"/>
      <c r="IN32" s="156"/>
      <c r="IO32" s="156"/>
      <c r="IP32" s="156"/>
      <c r="IQ32" s="156"/>
      <c r="IR32" s="156"/>
      <c r="IS32" s="156"/>
    </row>
    <row r="33" spans="1:256" s="155" customFormat="1" ht="15">
      <c r="A33" s="151"/>
      <c r="B33" s="152"/>
      <c r="C33" s="199">
        <f>SUM(C30:C32)</f>
        <v>0</v>
      </c>
      <c r="F33" s="208">
        <f>SUM(F30:F32)</f>
        <v>0</v>
      </c>
      <c r="G33" s="209" t="s">
        <v>71</v>
      </c>
      <c r="H33" s="208">
        <f>F30+F31</f>
        <v>0</v>
      </c>
      <c r="I33" s="204" t="e">
        <f>H33/G31</f>
        <v>#DIV/0!</v>
      </c>
      <c r="J33" s="207"/>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6"/>
      <c r="GA33" s="156"/>
      <c r="GB33" s="156"/>
      <c r="GC33" s="156"/>
      <c r="GD33" s="156"/>
      <c r="GE33" s="156"/>
      <c r="GF33" s="156"/>
      <c r="GG33" s="156"/>
      <c r="GH33" s="156"/>
      <c r="GI33" s="156"/>
      <c r="GJ33" s="156"/>
      <c r="GK33" s="156"/>
      <c r="GL33" s="156"/>
      <c r="GM33" s="156"/>
      <c r="GN33" s="156"/>
      <c r="GO33" s="156"/>
      <c r="GP33" s="156"/>
      <c r="GQ33" s="156"/>
      <c r="GR33" s="156"/>
      <c r="GS33" s="156"/>
      <c r="GT33" s="156"/>
      <c r="GU33" s="156"/>
      <c r="GV33" s="156"/>
      <c r="GW33" s="156"/>
      <c r="GX33" s="156"/>
      <c r="GY33" s="156"/>
      <c r="GZ33" s="156"/>
      <c r="HA33" s="156"/>
      <c r="HB33" s="156"/>
      <c r="HC33" s="156"/>
      <c r="HD33" s="156"/>
      <c r="HE33" s="156"/>
      <c r="HF33" s="156"/>
      <c r="HG33" s="156"/>
      <c r="HH33" s="156"/>
      <c r="HI33" s="156"/>
      <c r="HJ33" s="156"/>
      <c r="HK33" s="156"/>
      <c r="HL33" s="156"/>
      <c r="HM33" s="156"/>
      <c r="HN33" s="156"/>
      <c r="HO33" s="156"/>
      <c r="HP33" s="156"/>
      <c r="HQ33" s="156"/>
      <c r="HR33" s="156"/>
      <c r="HS33" s="156"/>
      <c r="HT33" s="156"/>
      <c r="HU33" s="156"/>
      <c r="HV33" s="156"/>
      <c r="HW33" s="156"/>
      <c r="HX33" s="156"/>
      <c r="HY33" s="156"/>
      <c r="HZ33" s="156"/>
      <c r="IA33" s="156"/>
      <c r="IB33" s="156"/>
      <c r="IC33" s="156"/>
      <c r="ID33" s="156"/>
      <c r="IE33" s="156"/>
      <c r="IF33" s="156"/>
      <c r="IG33" s="156"/>
      <c r="IH33" s="156"/>
      <c r="II33" s="156"/>
      <c r="IJ33" s="156"/>
      <c r="IK33" s="156"/>
      <c r="IL33" s="156"/>
      <c r="IM33" s="156"/>
      <c r="IN33" s="156"/>
      <c r="IO33" s="156"/>
      <c r="IP33" s="156"/>
      <c r="IQ33" s="156"/>
      <c r="IR33" s="156"/>
      <c r="IS33" s="156"/>
    </row>
    <row r="34" spans="1:256" s="155" customFormat="1" ht="18.75">
      <c r="A34" s="146" t="s">
        <v>60</v>
      </c>
      <c r="B34" s="147" t="s">
        <v>62</v>
      </c>
      <c r="C34" s="150">
        <f>ROUNDUP((F30-C30)*20,0)/20</f>
        <v>0</v>
      </c>
      <c r="F34" s="216"/>
      <c r="G34" s="197"/>
      <c r="H34" s="198"/>
      <c r="I34" s="198"/>
      <c r="J34" s="198"/>
      <c r="K34" s="183"/>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6"/>
      <c r="GL34" s="156"/>
      <c r="GM34" s="156"/>
      <c r="GN34" s="156"/>
      <c r="GO34" s="156"/>
      <c r="GP34" s="156"/>
      <c r="GQ34" s="156"/>
      <c r="GR34" s="156"/>
      <c r="GS34" s="156"/>
      <c r="GT34" s="156"/>
      <c r="GU34" s="156"/>
      <c r="GV34" s="156"/>
      <c r="GW34" s="156"/>
      <c r="GX34" s="156"/>
      <c r="GY34" s="156"/>
      <c r="GZ34" s="156"/>
      <c r="HA34" s="156"/>
      <c r="HB34" s="156"/>
      <c r="HC34" s="156"/>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c r="IG34" s="156"/>
      <c r="IH34" s="156"/>
      <c r="II34" s="156"/>
      <c r="IJ34" s="156"/>
      <c r="IK34" s="156"/>
      <c r="IL34" s="156"/>
      <c r="IM34" s="156"/>
      <c r="IN34" s="156"/>
      <c r="IO34" s="156"/>
      <c r="IP34" s="156"/>
      <c r="IQ34" s="156"/>
      <c r="IR34" s="156"/>
      <c r="IS34" s="156"/>
    </row>
    <row r="35" spans="1:256" s="155" customFormat="1" ht="18.75">
      <c r="A35" s="146" t="s">
        <v>61</v>
      </c>
      <c r="B35" s="147" t="s">
        <v>62</v>
      </c>
      <c r="C35" s="150">
        <f>ROUNDUP((H33-(C30+C31))*20,0)/20</f>
        <v>0</v>
      </c>
      <c r="F35" s="157"/>
      <c r="G35" s="157"/>
      <c r="H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6"/>
      <c r="GA35" s="156"/>
      <c r="GB35" s="156"/>
      <c r="GC35" s="156"/>
      <c r="GD35" s="156"/>
      <c r="GE35" s="156"/>
      <c r="GF35" s="156"/>
      <c r="GG35" s="156"/>
      <c r="GH35" s="156"/>
      <c r="GI35" s="156"/>
      <c r="GJ35" s="156"/>
      <c r="GK35" s="156"/>
      <c r="GL35" s="156"/>
      <c r="GM35" s="156"/>
      <c r="GN35" s="156"/>
      <c r="GO35" s="156"/>
      <c r="GP35" s="156"/>
      <c r="GQ35" s="156"/>
      <c r="GR35" s="156"/>
      <c r="GS35" s="156"/>
      <c r="GT35" s="156"/>
      <c r="GU35" s="156"/>
      <c r="GV35" s="156"/>
      <c r="GW35" s="156"/>
      <c r="GX35" s="156"/>
      <c r="GY35" s="156"/>
      <c r="GZ35" s="156"/>
      <c r="HA35" s="156"/>
      <c r="HB35" s="156"/>
      <c r="HC35" s="156"/>
      <c r="HD35" s="156"/>
      <c r="HE35" s="156"/>
      <c r="HF35" s="156"/>
      <c r="HG35" s="156"/>
      <c r="HH35" s="156"/>
      <c r="HI35" s="156"/>
      <c r="HJ35" s="156"/>
      <c r="HK35" s="156"/>
      <c r="HL35" s="156"/>
      <c r="HM35" s="156"/>
      <c r="HN35" s="156"/>
      <c r="HO35" s="156"/>
      <c r="HP35" s="156"/>
      <c r="HQ35" s="156"/>
      <c r="HR35" s="156"/>
      <c r="HS35" s="156"/>
      <c r="HT35" s="156"/>
      <c r="HU35" s="156"/>
      <c r="HV35" s="156"/>
      <c r="HW35" s="156"/>
      <c r="HX35" s="156"/>
      <c r="HY35" s="156"/>
      <c r="HZ35" s="156"/>
      <c r="IA35" s="156"/>
      <c r="IB35" s="156"/>
      <c r="IC35" s="156"/>
      <c r="ID35" s="156"/>
      <c r="IE35" s="156"/>
      <c r="IF35" s="156"/>
      <c r="IG35" s="156"/>
      <c r="IH35" s="156"/>
      <c r="II35" s="156"/>
      <c r="IJ35" s="156"/>
      <c r="IK35" s="156"/>
      <c r="IL35" s="156"/>
      <c r="IM35" s="156"/>
      <c r="IN35" s="156"/>
      <c r="IO35" s="156"/>
      <c r="IP35" s="156"/>
      <c r="IQ35" s="156"/>
      <c r="IR35" s="156"/>
      <c r="IS35" s="156"/>
    </row>
    <row r="36" spans="1:256" s="155" customFormat="1" ht="15.75">
      <c r="A36" s="146"/>
      <c r="B36" s="147"/>
      <c r="C36" s="150"/>
      <c r="F36" s="157"/>
      <c r="G36" s="157"/>
      <c r="H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6"/>
      <c r="GL36" s="156"/>
      <c r="GM36" s="156"/>
      <c r="GN36" s="156"/>
      <c r="GO36" s="156"/>
      <c r="GP36" s="156"/>
      <c r="GQ36" s="156"/>
      <c r="GR36" s="156"/>
      <c r="GS36" s="156"/>
      <c r="GT36" s="156"/>
      <c r="GU36" s="156"/>
      <c r="GV36" s="156"/>
      <c r="GW36" s="156"/>
      <c r="GX36" s="156"/>
      <c r="GY36" s="156"/>
      <c r="GZ36" s="156"/>
      <c r="HA36" s="156"/>
      <c r="HB36" s="156"/>
      <c r="HC36" s="156"/>
      <c r="HD36" s="156"/>
      <c r="HE36" s="156"/>
      <c r="HF36" s="156"/>
      <c r="HG36" s="156"/>
      <c r="HH36" s="156"/>
      <c r="HI36" s="156"/>
      <c r="HJ36" s="156"/>
      <c r="HK36" s="156"/>
      <c r="HL36" s="156"/>
      <c r="HM36" s="156"/>
      <c r="HN36" s="156"/>
      <c r="HO36" s="156"/>
      <c r="HP36" s="156"/>
      <c r="HQ36" s="156"/>
      <c r="HR36" s="156"/>
      <c r="HS36" s="156"/>
      <c r="HT36" s="156"/>
      <c r="HU36" s="156"/>
      <c r="HV36" s="156"/>
      <c r="HW36" s="156"/>
      <c r="HX36" s="156"/>
      <c r="HY36" s="156"/>
      <c r="HZ36" s="156"/>
      <c r="IA36" s="156"/>
      <c r="IB36" s="156"/>
      <c r="IC36" s="156"/>
      <c r="ID36" s="156"/>
      <c r="IE36" s="156"/>
      <c r="IF36" s="156"/>
      <c r="IG36" s="156"/>
      <c r="IH36" s="156"/>
      <c r="II36" s="156"/>
      <c r="IJ36" s="156"/>
      <c r="IK36" s="156"/>
      <c r="IL36" s="156"/>
      <c r="IM36" s="156"/>
      <c r="IN36" s="156"/>
      <c r="IO36" s="156"/>
      <c r="IP36" s="156"/>
      <c r="IQ36" s="156"/>
      <c r="IR36" s="156"/>
      <c r="IS36" s="156"/>
    </row>
    <row r="37" spans="1:256" s="155" customFormat="1" ht="15.75">
      <c r="A37" s="146"/>
      <c r="B37" s="147"/>
      <c r="C37" s="150"/>
      <c r="F37" s="210" t="s">
        <v>84</v>
      </c>
      <c r="G37" s="180"/>
      <c r="H37" s="211"/>
      <c r="I37" s="204">
        <f>'Calcolo organico quadro'!C45</f>
        <v>0</v>
      </c>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6"/>
      <c r="FG37" s="156"/>
      <c r="FH37" s="156"/>
      <c r="FI37" s="156"/>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c r="GH37" s="156"/>
      <c r="GI37" s="156"/>
      <c r="GJ37" s="156"/>
      <c r="GK37" s="156"/>
      <c r="GL37" s="156"/>
      <c r="GM37" s="156"/>
      <c r="GN37" s="156"/>
      <c r="GO37" s="156"/>
      <c r="GP37" s="156"/>
      <c r="GQ37" s="156"/>
      <c r="GR37" s="156"/>
      <c r="GS37" s="156"/>
      <c r="GT37" s="156"/>
      <c r="GU37" s="156"/>
      <c r="GV37" s="156"/>
      <c r="GW37" s="156"/>
      <c r="GX37" s="156"/>
      <c r="GY37" s="156"/>
      <c r="GZ37" s="156"/>
      <c r="HA37" s="156"/>
      <c r="HB37" s="156"/>
      <c r="HC37" s="156"/>
      <c r="HD37" s="156"/>
      <c r="HE37" s="156"/>
      <c r="HF37" s="156"/>
      <c r="HG37" s="156"/>
      <c r="HH37" s="156"/>
      <c r="HI37" s="156"/>
      <c r="HJ37" s="156"/>
      <c r="HK37" s="156"/>
      <c r="HL37" s="156"/>
      <c r="HM37" s="156"/>
      <c r="HN37" s="156"/>
      <c r="HO37" s="156"/>
      <c r="HP37" s="156"/>
      <c r="HQ37" s="156"/>
      <c r="HR37" s="156"/>
      <c r="HS37" s="156"/>
      <c r="HT37" s="156"/>
      <c r="HU37" s="156"/>
      <c r="HV37" s="156"/>
      <c r="HW37" s="156"/>
      <c r="HX37" s="156"/>
      <c r="HY37" s="156"/>
      <c r="HZ37" s="156"/>
      <c r="IA37" s="156"/>
      <c r="IB37" s="156"/>
      <c r="IC37" s="156"/>
      <c r="ID37" s="156"/>
      <c r="IE37" s="156"/>
      <c r="IF37" s="156"/>
      <c r="IG37" s="156"/>
      <c r="IH37" s="156"/>
      <c r="II37" s="156"/>
      <c r="IJ37" s="156"/>
      <c r="IK37" s="156"/>
      <c r="IL37" s="156"/>
      <c r="IM37" s="156"/>
      <c r="IN37" s="156"/>
      <c r="IO37" s="156"/>
      <c r="IP37" s="156"/>
      <c r="IQ37" s="156"/>
      <c r="IR37" s="156"/>
      <c r="IS37" s="156"/>
    </row>
    <row r="38" spans="1:256" s="155" customFormat="1" ht="18.75">
      <c r="A38" s="146" t="s">
        <v>59</v>
      </c>
      <c r="B38" s="147" t="s">
        <v>62</v>
      </c>
      <c r="C38" s="182">
        <f>ROUNDUP(((F33-I38)*F39)*20,0)/20</f>
        <v>0</v>
      </c>
      <c r="F38" s="210" t="s">
        <v>90</v>
      </c>
      <c r="H38" s="156"/>
      <c r="I38" s="204">
        <f>C27+I16</f>
        <v>0</v>
      </c>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c r="FG38" s="156"/>
      <c r="FH38" s="156"/>
      <c r="FI38" s="156"/>
      <c r="FJ38" s="156"/>
      <c r="FK38" s="156"/>
      <c r="FL38" s="156"/>
      <c r="FM38" s="156"/>
      <c r="FN38" s="156"/>
      <c r="FO38" s="156"/>
      <c r="FP38" s="156"/>
      <c r="FQ38" s="156"/>
      <c r="FR38" s="156"/>
      <c r="FS38" s="156"/>
      <c r="FT38" s="156"/>
      <c r="FU38" s="156"/>
      <c r="FV38" s="156"/>
      <c r="FW38" s="156"/>
      <c r="FX38" s="156"/>
      <c r="FY38" s="156"/>
      <c r="FZ38" s="156"/>
      <c r="GA38" s="156"/>
      <c r="GB38" s="156"/>
      <c r="GC38" s="156"/>
      <c r="GD38" s="156"/>
      <c r="GE38" s="156"/>
      <c r="GF38" s="156"/>
      <c r="GG38" s="156"/>
      <c r="GH38" s="156"/>
      <c r="GI38" s="156"/>
      <c r="GJ38" s="156"/>
      <c r="GK38" s="156"/>
      <c r="GL38" s="156"/>
      <c r="GM38" s="156"/>
      <c r="GN38" s="156"/>
      <c r="GO38" s="156"/>
      <c r="GP38" s="156"/>
      <c r="GQ38" s="156"/>
      <c r="GR38" s="156"/>
      <c r="GS38" s="156"/>
      <c r="GT38" s="156"/>
      <c r="GU38" s="156"/>
      <c r="GV38" s="156"/>
      <c r="GW38" s="156"/>
      <c r="GX38" s="156"/>
      <c r="GY38" s="156"/>
      <c r="GZ38" s="156"/>
      <c r="HA38" s="156"/>
      <c r="HB38" s="156"/>
      <c r="HC38" s="156"/>
      <c r="HD38" s="156"/>
      <c r="HE38" s="156"/>
      <c r="HF38" s="156"/>
      <c r="HG38" s="156"/>
      <c r="HH38" s="156"/>
      <c r="HI38" s="156"/>
      <c r="HJ38" s="156"/>
      <c r="HK38" s="156"/>
      <c r="HL38" s="156"/>
      <c r="HM38" s="156"/>
      <c r="HN38" s="156"/>
      <c r="HO38" s="156"/>
      <c r="HP38" s="156"/>
      <c r="HQ38" s="156"/>
      <c r="HR38" s="156"/>
      <c r="HS38" s="156"/>
      <c r="HT38" s="156"/>
      <c r="HU38" s="156"/>
      <c r="HV38" s="156"/>
      <c r="HW38" s="156"/>
      <c r="HX38" s="156"/>
      <c r="HY38" s="156"/>
      <c r="HZ38" s="156"/>
      <c r="IA38" s="156"/>
      <c r="IB38" s="156"/>
      <c r="IC38" s="156"/>
      <c r="ID38" s="156"/>
      <c r="IE38" s="156"/>
      <c r="IF38" s="156"/>
      <c r="IG38" s="156"/>
      <c r="IH38" s="156"/>
      <c r="II38" s="156"/>
      <c r="IJ38" s="156"/>
      <c r="IK38" s="156"/>
      <c r="IL38" s="156"/>
      <c r="IM38" s="156"/>
      <c r="IN38" s="156"/>
      <c r="IO38" s="156"/>
      <c r="IP38" s="156"/>
      <c r="IQ38" s="156"/>
      <c r="IR38" s="156"/>
      <c r="IS38" s="156"/>
    </row>
    <row r="39" spans="1:256" s="155" customFormat="1" ht="12.75">
      <c r="F39" s="220">
        <v>1</v>
      </c>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56"/>
      <c r="DK39" s="156"/>
      <c r="DL39" s="156"/>
      <c r="DM39" s="156"/>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c r="FG39" s="156"/>
      <c r="FH39" s="156"/>
      <c r="FI39" s="156"/>
      <c r="FJ39" s="156"/>
      <c r="FK39" s="156"/>
      <c r="FL39" s="156"/>
      <c r="FM39" s="156"/>
      <c r="FN39" s="156"/>
      <c r="FO39" s="156"/>
      <c r="FP39" s="156"/>
      <c r="FQ39" s="156"/>
      <c r="FR39" s="156"/>
      <c r="FS39" s="156"/>
      <c r="FT39" s="156"/>
      <c r="FU39" s="156"/>
      <c r="FV39" s="156"/>
      <c r="FW39" s="156"/>
      <c r="FX39" s="156"/>
      <c r="FY39" s="156"/>
      <c r="FZ39" s="156"/>
      <c r="GA39" s="156"/>
      <c r="GB39" s="156"/>
      <c r="GC39" s="156"/>
      <c r="GD39" s="156"/>
      <c r="GE39" s="156"/>
      <c r="GF39" s="156"/>
      <c r="GG39" s="156"/>
      <c r="GH39" s="156"/>
      <c r="GI39" s="156"/>
      <c r="GJ39" s="156"/>
      <c r="GK39" s="156"/>
      <c r="GL39" s="156"/>
      <c r="GM39" s="156"/>
      <c r="GN39" s="156"/>
      <c r="GO39" s="156"/>
      <c r="GP39" s="156"/>
      <c r="GQ39" s="156"/>
      <c r="GR39" s="156"/>
      <c r="GS39" s="156"/>
      <c r="GT39" s="156"/>
      <c r="GU39" s="156"/>
      <c r="GV39" s="156"/>
      <c r="GW39" s="156"/>
      <c r="GX39" s="156"/>
      <c r="GY39" s="156"/>
      <c r="GZ39" s="156"/>
      <c r="HA39" s="156"/>
      <c r="HB39" s="156"/>
      <c r="HC39" s="156"/>
      <c r="HD39" s="156"/>
      <c r="HE39" s="156"/>
      <c r="HF39" s="156"/>
      <c r="HG39" s="156"/>
      <c r="HH39" s="156"/>
      <c r="HI39" s="156"/>
      <c r="HJ39" s="156"/>
      <c r="HK39" s="156"/>
      <c r="HL39" s="156"/>
      <c r="HM39" s="156"/>
      <c r="HN39" s="156"/>
      <c r="HO39" s="156"/>
      <c r="HP39" s="156"/>
      <c r="HQ39" s="156"/>
      <c r="HR39" s="156"/>
      <c r="HS39" s="156"/>
      <c r="HT39" s="156"/>
      <c r="HU39" s="156"/>
      <c r="HV39" s="156"/>
      <c r="HW39" s="156"/>
      <c r="HX39" s="156"/>
      <c r="HY39" s="156"/>
      <c r="HZ39" s="156"/>
      <c r="IA39" s="156"/>
      <c r="IB39" s="156"/>
      <c r="IC39" s="156"/>
      <c r="ID39" s="156"/>
      <c r="IE39" s="156"/>
      <c r="IF39" s="156"/>
      <c r="IG39" s="156"/>
      <c r="IH39" s="156"/>
      <c r="II39" s="156"/>
      <c r="IJ39" s="156"/>
      <c r="IK39" s="156"/>
      <c r="IL39" s="156"/>
      <c r="IM39" s="156"/>
      <c r="IN39" s="156"/>
      <c r="IO39" s="156"/>
      <c r="IP39" s="156"/>
      <c r="IQ39" s="156"/>
      <c r="IR39" s="156"/>
      <c r="IS39" s="156"/>
    </row>
    <row r="40" spans="1:256" s="155" customFormat="1" ht="15">
      <c r="A40" s="146" t="s">
        <v>89</v>
      </c>
      <c r="B40" s="219">
        <v>3</v>
      </c>
      <c r="C40" s="186">
        <f>'Calcolo organico quadro'!C7*B40*365/60/B18*1.17</f>
        <v>0</v>
      </c>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56"/>
      <c r="DK40" s="156"/>
      <c r="DL40" s="156"/>
      <c r="DM40" s="156"/>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c r="FG40" s="156"/>
      <c r="FH40" s="156"/>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c r="GH40" s="156"/>
      <c r="GI40" s="156"/>
      <c r="GJ40" s="156"/>
      <c r="GK40" s="156"/>
      <c r="GL40" s="156"/>
      <c r="GM40" s="156"/>
      <c r="GN40" s="156"/>
      <c r="GO40" s="156"/>
      <c r="GP40" s="156"/>
      <c r="GQ40" s="156"/>
      <c r="GR40" s="156"/>
      <c r="GS40" s="156"/>
      <c r="GT40" s="156"/>
      <c r="GU40" s="156"/>
      <c r="GV40" s="156"/>
      <c r="GW40" s="156"/>
      <c r="GX40" s="156"/>
      <c r="GY40" s="156"/>
      <c r="GZ40" s="156"/>
      <c r="HA40" s="156"/>
      <c r="HB40" s="156"/>
      <c r="HC40" s="156"/>
      <c r="HD40" s="156"/>
      <c r="HE40" s="156"/>
      <c r="HF40" s="156"/>
      <c r="HG40" s="156"/>
      <c r="HH40" s="156"/>
      <c r="HI40" s="156"/>
      <c r="HJ40" s="156"/>
      <c r="HK40" s="156"/>
      <c r="HL40" s="156"/>
      <c r="HM40" s="156"/>
      <c r="HN40" s="156"/>
      <c r="HO40" s="156"/>
      <c r="HP40" s="156"/>
      <c r="HQ40" s="156"/>
      <c r="HR40" s="156"/>
      <c r="HS40" s="156"/>
      <c r="HT40" s="156"/>
      <c r="HU40" s="156"/>
      <c r="HV40" s="156"/>
      <c r="HW40" s="156"/>
      <c r="HX40" s="156"/>
      <c r="HY40" s="156"/>
      <c r="HZ40" s="156"/>
      <c r="IA40" s="156"/>
      <c r="IB40" s="156"/>
      <c r="IC40" s="156"/>
      <c r="ID40" s="156"/>
      <c r="IE40" s="156"/>
      <c r="IF40" s="156"/>
      <c r="IG40" s="156"/>
      <c r="IH40" s="156"/>
      <c r="II40" s="156"/>
      <c r="IJ40" s="156"/>
      <c r="IK40" s="156"/>
      <c r="IL40" s="156"/>
      <c r="IM40" s="156"/>
      <c r="IN40" s="156"/>
      <c r="IO40" s="156"/>
      <c r="IP40" s="156"/>
      <c r="IQ40" s="156"/>
      <c r="IR40" s="156"/>
      <c r="IS40" s="156"/>
    </row>
    <row r="41" spans="1:256" s="155" customFormat="1" ht="15">
      <c r="A41" s="146" t="s">
        <v>92</v>
      </c>
      <c r="B41" s="219">
        <f>'Calcolo organico quadro'!$D$34-$D$16</f>
        <v>14</v>
      </c>
      <c r="C41" s="186">
        <f>'Calcolo organico quadro'!C7*B41*365/60/B18*1.17</f>
        <v>0</v>
      </c>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156"/>
      <c r="IA41" s="156"/>
      <c r="IB41" s="156"/>
      <c r="IC41" s="156"/>
      <c r="ID41" s="156"/>
      <c r="IE41" s="156"/>
      <c r="IF41" s="156"/>
      <c r="IG41" s="156"/>
      <c r="IH41" s="156"/>
      <c r="II41" s="156"/>
      <c r="IJ41" s="156"/>
      <c r="IK41" s="156"/>
      <c r="IL41" s="156"/>
      <c r="IM41" s="156"/>
      <c r="IN41" s="156"/>
      <c r="IO41" s="156"/>
      <c r="IP41" s="156"/>
      <c r="IQ41" s="156"/>
      <c r="IR41" s="156"/>
      <c r="IS41" s="156"/>
    </row>
    <row r="42" spans="1:256" s="155" customFormat="1" ht="12.75">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6"/>
      <c r="GL42" s="156"/>
      <c r="GM42" s="156"/>
      <c r="GN42" s="156"/>
      <c r="GO42" s="156"/>
      <c r="GP42" s="156"/>
      <c r="GQ42" s="156"/>
      <c r="GR42" s="156"/>
      <c r="GS42" s="156"/>
      <c r="GT42" s="156"/>
      <c r="GU42" s="156"/>
      <c r="GV42" s="156"/>
      <c r="GW42" s="156"/>
      <c r="GX42" s="156"/>
      <c r="GY42" s="156"/>
      <c r="GZ42" s="156"/>
      <c r="HA42" s="156"/>
      <c r="HB42" s="156"/>
      <c r="HC42" s="156"/>
      <c r="HD42" s="156"/>
      <c r="HE42" s="156"/>
      <c r="HF42" s="156"/>
      <c r="HG42" s="156"/>
      <c r="HH42" s="156"/>
      <c r="HI42" s="156"/>
      <c r="HJ42" s="156"/>
      <c r="HK42" s="156"/>
      <c r="HL42" s="156"/>
      <c r="HM42" s="156"/>
      <c r="HN42" s="156"/>
      <c r="HO42" s="156"/>
      <c r="HP42" s="156"/>
      <c r="HQ42" s="156"/>
      <c r="HR42" s="156"/>
      <c r="HS42" s="156"/>
      <c r="HT42" s="156"/>
      <c r="HU42" s="156"/>
      <c r="HV42" s="156"/>
      <c r="HW42" s="156"/>
      <c r="HX42" s="156"/>
      <c r="HY42" s="156"/>
      <c r="HZ42" s="156"/>
      <c r="IA42" s="156"/>
      <c r="IB42" s="156"/>
      <c r="IC42" s="156"/>
      <c r="ID42" s="156"/>
      <c r="IE42" s="156"/>
      <c r="IF42" s="156"/>
      <c r="IG42" s="156"/>
      <c r="IH42" s="156"/>
      <c r="II42" s="156"/>
      <c r="IJ42" s="156"/>
      <c r="IK42" s="156"/>
      <c r="IL42" s="156"/>
      <c r="IM42" s="156"/>
      <c r="IN42" s="156"/>
      <c r="IO42" s="156"/>
      <c r="IP42" s="156"/>
      <c r="IQ42" s="156"/>
      <c r="IR42" s="156"/>
      <c r="IS42" s="156"/>
      <c r="IT42" s="156"/>
      <c r="IU42" s="156"/>
      <c r="IV42" s="156"/>
    </row>
    <row r="43" spans="1:256" s="155" customFormat="1" ht="12.75">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c r="GH43" s="156"/>
      <c r="GI43" s="156"/>
      <c r="GJ43" s="156"/>
      <c r="GK43" s="156"/>
      <c r="GL43" s="156"/>
      <c r="GM43" s="156"/>
      <c r="GN43" s="156"/>
      <c r="GO43" s="156"/>
      <c r="GP43" s="156"/>
      <c r="GQ43" s="156"/>
      <c r="GR43" s="156"/>
      <c r="GS43" s="156"/>
      <c r="GT43" s="156"/>
      <c r="GU43" s="156"/>
      <c r="GV43" s="156"/>
      <c r="GW43" s="156"/>
      <c r="GX43" s="156"/>
      <c r="GY43" s="156"/>
      <c r="GZ43" s="156"/>
      <c r="HA43" s="156"/>
      <c r="HB43" s="156"/>
      <c r="HC43" s="156"/>
      <c r="HD43" s="156"/>
      <c r="HE43" s="156"/>
      <c r="HF43" s="156"/>
      <c r="HG43" s="156"/>
      <c r="HH43" s="156"/>
      <c r="HI43" s="156"/>
      <c r="HJ43" s="156"/>
      <c r="HK43" s="156"/>
      <c r="HL43" s="156"/>
      <c r="HM43" s="156"/>
      <c r="HN43" s="156"/>
      <c r="HO43" s="156"/>
      <c r="HP43" s="156"/>
      <c r="HQ43" s="156"/>
      <c r="HR43" s="156"/>
      <c r="HS43" s="156"/>
      <c r="HT43" s="156"/>
      <c r="HU43" s="156"/>
      <c r="HV43" s="156"/>
      <c r="HW43" s="156"/>
      <c r="HX43" s="156"/>
      <c r="HY43" s="156"/>
      <c r="HZ43" s="156"/>
      <c r="IA43" s="156"/>
      <c r="IB43" s="156"/>
      <c r="IC43" s="156"/>
      <c r="ID43" s="156"/>
      <c r="IE43" s="156"/>
      <c r="IF43" s="156"/>
      <c r="IG43" s="156"/>
      <c r="IH43" s="156"/>
      <c r="II43" s="156"/>
      <c r="IJ43" s="156"/>
      <c r="IK43" s="156"/>
      <c r="IL43" s="156"/>
      <c r="IM43" s="156"/>
      <c r="IN43" s="156"/>
      <c r="IO43" s="156"/>
      <c r="IP43" s="156"/>
      <c r="IQ43" s="156"/>
      <c r="IR43" s="156"/>
      <c r="IS43" s="156"/>
      <c r="IT43" s="156"/>
      <c r="IU43" s="156"/>
      <c r="IV43" s="156"/>
    </row>
    <row r="44" spans="1:256" s="155" customFormat="1" ht="12.75">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6"/>
      <c r="DU44" s="156"/>
      <c r="DV44" s="156"/>
      <c r="DW44" s="156"/>
      <c r="DX44" s="156"/>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c r="FG44" s="156"/>
      <c r="FH44" s="156"/>
      <c r="FI44" s="156"/>
      <c r="FJ44" s="156"/>
      <c r="FK44" s="156"/>
      <c r="FL44" s="156"/>
      <c r="FM44" s="156"/>
      <c r="FN44" s="156"/>
      <c r="FO44" s="156"/>
      <c r="FP44" s="156"/>
      <c r="FQ44" s="156"/>
      <c r="FR44" s="156"/>
      <c r="FS44" s="156"/>
      <c r="FT44" s="156"/>
      <c r="FU44" s="156"/>
      <c r="FV44" s="156"/>
      <c r="FW44" s="156"/>
      <c r="FX44" s="156"/>
      <c r="FY44" s="156"/>
      <c r="FZ44" s="156"/>
      <c r="GA44" s="156"/>
      <c r="GB44" s="156"/>
      <c r="GC44" s="156"/>
      <c r="GD44" s="156"/>
      <c r="GE44" s="156"/>
      <c r="GF44" s="156"/>
      <c r="GG44" s="156"/>
      <c r="GH44" s="156"/>
      <c r="GI44" s="156"/>
      <c r="GJ44" s="156"/>
      <c r="GK44" s="156"/>
      <c r="GL44" s="156"/>
      <c r="GM44" s="156"/>
      <c r="GN44" s="156"/>
      <c r="GO44" s="156"/>
      <c r="GP44" s="156"/>
      <c r="GQ44" s="156"/>
      <c r="GR44" s="156"/>
      <c r="GS44" s="156"/>
      <c r="GT44" s="156"/>
      <c r="GU44" s="156"/>
      <c r="GV44" s="156"/>
      <c r="GW44" s="156"/>
      <c r="GX44" s="156"/>
      <c r="GY44" s="156"/>
      <c r="GZ44" s="156"/>
      <c r="HA44" s="156"/>
      <c r="HB44" s="156"/>
      <c r="HC44" s="156"/>
      <c r="HD44" s="156"/>
      <c r="HE44" s="156"/>
      <c r="HF44" s="156"/>
      <c r="HG44" s="156"/>
      <c r="HH44" s="156"/>
      <c r="HI44" s="156"/>
      <c r="HJ44" s="156"/>
      <c r="HK44" s="156"/>
      <c r="HL44" s="156"/>
      <c r="HM44" s="156"/>
      <c r="HN44" s="156"/>
      <c r="HO44" s="156"/>
      <c r="HP44" s="156"/>
      <c r="HQ44" s="156"/>
      <c r="HR44" s="156"/>
      <c r="HS44" s="156"/>
      <c r="HT44" s="156"/>
      <c r="HU44" s="156"/>
      <c r="HV44" s="156"/>
      <c r="HW44" s="156"/>
      <c r="HX44" s="156"/>
      <c r="HY44" s="156"/>
      <c r="HZ44" s="156"/>
      <c r="IA44" s="156"/>
      <c r="IB44" s="156"/>
      <c r="IC44" s="156"/>
      <c r="ID44" s="156"/>
      <c r="IE44" s="156"/>
      <c r="IF44" s="156"/>
      <c r="IG44" s="156"/>
      <c r="IH44" s="156"/>
      <c r="II44" s="156"/>
      <c r="IJ44" s="156"/>
      <c r="IK44" s="156"/>
      <c r="IL44" s="156"/>
      <c r="IM44" s="156"/>
      <c r="IN44" s="156"/>
      <c r="IO44" s="156"/>
      <c r="IP44" s="156"/>
      <c r="IQ44" s="156"/>
      <c r="IR44" s="156"/>
      <c r="IS44" s="156"/>
      <c r="IT44" s="156"/>
      <c r="IU44" s="156"/>
      <c r="IV44" s="156"/>
    </row>
    <row r="45" spans="1:256" s="155" customFormat="1" ht="12.75">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6"/>
      <c r="GL45" s="156"/>
      <c r="GM45" s="156"/>
      <c r="GN45" s="156"/>
      <c r="GO45" s="156"/>
      <c r="GP45" s="156"/>
      <c r="GQ45" s="156"/>
      <c r="GR45" s="156"/>
      <c r="GS45" s="156"/>
      <c r="GT45" s="156"/>
      <c r="GU45" s="156"/>
      <c r="GV45" s="156"/>
      <c r="GW45" s="156"/>
      <c r="GX45" s="156"/>
      <c r="GY45" s="156"/>
      <c r="GZ45" s="156"/>
      <c r="HA45" s="156"/>
      <c r="HB45" s="156"/>
      <c r="HC45" s="156"/>
      <c r="HD45" s="156"/>
      <c r="HE45" s="156"/>
      <c r="HF45" s="156"/>
      <c r="HG45" s="156"/>
      <c r="HH45" s="156"/>
      <c r="HI45" s="156"/>
      <c r="HJ45" s="156"/>
      <c r="HK45" s="156"/>
      <c r="HL45" s="156"/>
      <c r="HM45" s="156"/>
      <c r="HN45" s="156"/>
      <c r="HO45" s="156"/>
      <c r="HP45" s="156"/>
      <c r="HQ45" s="156"/>
      <c r="HR45" s="156"/>
      <c r="HS45" s="156"/>
      <c r="HT45" s="156"/>
      <c r="HU45" s="156"/>
      <c r="HV45" s="156"/>
      <c r="HW45" s="156"/>
      <c r="HX45" s="156"/>
      <c r="HY45" s="156"/>
      <c r="HZ45" s="156"/>
      <c r="IA45" s="156"/>
      <c r="IB45" s="156"/>
      <c r="IC45" s="156"/>
      <c r="ID45" s="156"/>
      <c r="IE45" s="156"/>
      <c r="IF45" s="156"/>
      <c r="IG45" s="156"/>
      <c r="IH45" s="156"/>
      <c r="II45" s="156"/>
      <c r="IJ45" s="156"/>
      <c r="IK45" s="156"/>
      <c r="IL45" s="156"/>
      <c r="IM45" s="156"/>
      <c r="IN45" s="156"/>
      <c r="IO45" s="156"/>
      <c r="IP45" s="156"/>
      <c r="IQ45" s="156"/>
      <c r="IR45" s="156"/>
      <c r="IS45" s="156"/>
      <c r="IT45" s="156"/>
      <c r="IU45" s="156"/>
      <c r="IV45" s="156"/>
    </row>
    <row r="46" spans="1:256" s="155" customFormat="1" ht="12.75">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c r="DN46" s="156"/>
      <c r="DO46" s="156"/>
      <c r="DP46" s="156"/>
      <c r="DQ46" s="156"/>
      <c r="DR46" s="156"/>
      <c r="DS46" s="156"/>
      <c r="DT46" s="156"/>
      <c r="DU46" s="156"/>
      <c r="DV46" s="156"/>
      <c r="DW46" s="156"/>
      <c r="DX46" s="156"/>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156"/>
      <c r="EV46" s="156"/>
      <c r="EW46" s="156"/>
      <c r="EX46" s="156"/>
      <c r="EY46" s="156"/>
      <c r="EZ46" s="156"/>
      <c r="FA46" s="156"/>
      <c r="FB46" s="156"/>
      <c r="FC46" s="156"/>
      <c r="FD46" s="156"/>
      <c r="FE46" s="156"/>
      <c r="FF46" s="156"/>
      <c r="FG46" s="156"/>
      <c r="FH46" s="156"/>
      <c r="FI46" s="156"/>
      <c r="FJ46" s="156"/>
      <c r="FK46" s="156"/>
      <c r="FL46" s="156"/>
      <c r="FM46" s="156"/>
      <c r="FN46" s="156"/>
      <c r="FO46" s="156"/>
      <c r="FP46" s="156"/>
      <c r="FQ46" s="156"/>
      <c r="FR46" s="156"/>
      <c r="FS46" s="156"/>
      <c r="FT46" s="156"/>
      <c r="FU46" s="156"/>
      <c r="FV46" s="156"/>
      <c r="FW46" s="156"/>
      <c r="FX46" s="156"/>
      <c r="FY46" s="156"/>
      <c r="FZ46" s="156"/>
      <c r="GA46" s="156"/>
      <c r="GB46" s="156"/>
      <c r="GC46" s="156"/>
      <c r="GD46" s="156"/>
      <c r="GE46" s="156"/>
      <c r="GF46" s="156"/>
      <c r="GG46" s="156"/>
      <c r="GH46" s="156"/>
      <c r="GI46" s="156"/>
      <c r="GJ46" s="156"/>
      <c r="GK46" s="156"/>
      <c r="GL46" s="156"/>
      <c r="GM46" s="156"/>
      <c r="GN46" s="156"/>
      <c r="GO46" s="156"/>
      <c r="GP46" s="156"/>
      <c r="GQ46" s="156"/>
      <c r="GR46" s="156"/>
      <c r="GS46" s="156"/>
      <c r="GT46" s="156"/>
      <c r="GU46" s="156"/>
      <c r="GV46" s="156"/>
      <c r="GW46" s="156"/>
      <c r="GX46" s="156"/>
      <c r="GY46" s="156"/>
      <c r="GZ46" s="156"/>
      <c r="HA46" s="156"/>
      <c r="HB46" s="156"/>
      <c r="HC46" s="156"/>
      <c r="HD46" s="156"/>
      <c r="HE46" s="156"/>
      <c r="HF46" s="156"/>
      <c r="HG46" s="156"/>
      <c r="HH46" s="156"/>
      <c r="HI46" s="156"/>
      <c r="HJ46" s="156"/>
      <c r="HK46" s="156"/>
      <c r="HL46" s="156"/>
      <c r="HM46" s="156"/>
      <c r="HN46" s="156"/>
      <c r="HO46" s="156"/>
      <c r="HP46" s="156"/>
      <c r="HQ46" s="156"/>
      <c r="HR46" s="156"/>
      <c r="HS46" s="156"/>
      <c r="HT46" s="156"/>
      <c r="HU46" s="156"/>
      <c r="HV46" s="156"/>
      <c r="HW46" s="156"/>
      <c r="HX46" s="156"/>
      <c r="HY46" s="156"/>
      <c r="HZ46" s="156"/>
      <c r="IA46" s="156"/>
      <c r="IB46" s="156"/>
      <c r="IC46" s="156"/>
      <c r="ID46" s="156"/>
      <c r="IE46" s="156"/>
      <c r="IF46" s="156"/>
      <c r="IG46" s="156"/>
      <c r="IH46" s="156"/>
      <c r="II46" s="156"/>
      <c r="IJ46" s="156"/>
      <c r="IK46" s="156"/>
      <c r="IL46" s="156"/>
      <c r="IM46" s="156"/>
      <c r="IN46" s="156"/>
      <c r="IO46" s="156"/>
      <c r="IP46" s="156"/>
      <c r="IQ46" s="156"/>
      <c r="IR46" s="156"/>
      <c r="IS46" s="156"/>
      <c r="IT46" s="156"/>
      <c r="IU46" s="156"/>
      <c r="IV46" s="156"/>
    </row>
    <row r="47" spans="1:256" s="155" customFormat="1" ht="12.75">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156"/>
      <c r="DY47" s="156"/>
      <c r="DZ47" s="156"/>
      <c r="EA47" s="156"/>
      <c r="EB47" s="156"/>
      <c r="EC47" s="156"/>
      <c r="ED47" s="156"/>
      <c r="EE47" s="156"/>
      <c r="EF47" s="156"/>
      <c r="EG47" s="156"/>
      <c r="EH47" s="156"/>
      <c r="EI47" s="156"/>
      <c r="EJ47" s="156"/>
      <c r="EK47" s="156"/>
      <c r="EL47" s="156"/>
      <c r="EM47" s="156"/>
      <c r="EN47" s="156"/>
      <c r="EO47" s="156"/>
      <c r="EP47" s="156"/>
      <c r="EQ47" s="156"/>
      <c r="ER47" s="156"/>
      <c r="ES47" s="156"/>
      <c r="ET47" s="156"/>
      <c r="EU47" s="156"/>
      <c r="EV47" s="156"/>
      <c r="EW47" s="156"/>
      <c r="EX47" s="156"/>
      <c r="EY47" s="156"/>
      <c r="EZ47" s="156"/>
      <c r="FA47" s="156"/>
      <c r="FB47" s="156"/>
      <c r="FC47" s="156"/>
      <c r="FD47" s="156"/>
      <c r="FE47" s="156"/>
      <c r="FF47" s="156"/>
      <c r="FG47" s="156"/>
      <c r="FH47" s="156"/>
      <c r="FI47" s="156"/>
      <c r="FJ47" s="156"/>
      <c r="FK47" s="156"/>
      <c r="FL47" s="156"/>
      <c r="FM47" s="156"/>
      <c r="FN47" s="156"/>
      <c r="FO47" s="156"/>
      <c r="FP47" s="156"/>
      <c r="FQ47" s="156"/>
      <c r="FR47" s="156"/>
      <c r="FS47" s="156"/>
      <c r="FT47" s="156"/>
      <c r="FU47" s="156"/>
      <c r="FV47" s="156"/>
      <c r="FW47" s="156"/>
      <c r="FX47" s="156"/>
      <c r="FY47" s="156"/>
      <c r="FZ47" s="156"/>
      <c r="GA47" s="156"/>
      <c r="GB47" s="156"/>
      <c r="GC47" s="156"/>
      <c r="GD47" s="156"/>
      <c r="GE47" s="156"/>
      <c r="GF47" s="156"/>
      <c r="GG47" s="156"/>
      <c r="GH47" s="156"/>
      <c r="GI47" s="156"/>
      <c r="GJ47" s="156"/>
      <c r="GK47" s="156"/>
      <c r="GL47" s="156"/>
      <c r="GM47" s="156"/>
      <c r="GN47" s="156"/>
      <c r="GO47" s="156"/>
      <c r="GP47" s="156"/>
      <c r="GQ47" s="156"/>
      <c r="GR47" s="156"/>
      <c r="GS47" s="156"/>
      <c r="GT47" s="156"/>
      <c r="GU47" s="156"/>
      <c r="GV47" s="156"/>
      <c r="GW47" s="156"/>
      <c r="GX47" s="156"/>
      <c r="GY47" s="156"/>
      <c r="GZ47" s="156"/>
      <c r="HA47" s="156"/>
      <c r="HB47" s="156"/>
      <c r="HC47" s="156"/>
      <c r="HD47" s="156"/>
      <c r="HE47" s="156"/>
      <c r="HF47" s="156"/>
      <c r="HG47" s="156"/>
      <c r="HH47" s="156"/>
      <c r="HI47" s="156"/>
      <c r="HJ47" s="156"/>
      <c r="HK47" s="156"/>
      <c r="HL47" s="156"/>
      <c r="HM47" s="156"/>
      <c r="HN47" s="156"/>
      <c r="HO47" s="156"/>
      <c r="HP47" s="156"/>
      <c r="HQ47" s="156"/>
      <c r="HR47" s="156"/>
      <c r="HS47" s="156"/>
      <c r="HT47" s="156"/>
      <c r="HU47" s="156"/>
      <c r="HV47" s="156"/>
      <c r="HW47" s="156"/>
      <c r="HX47" s="156"/>
      <c r="HY47" s="156"/>
      <c r="HZ47" s="156"/>
      <c r="IA47" s="156"/>
      <c r="IB47" s="156"/>
      <c r="IC47" s="156"/>
      <c r="ID47" s="156"/>
      <c r="IE47" s="156"/>
      <c r="IF47" s="156"/>
      <c r="IG47" s="156"/>
      <c r="IH47" s="156"/>
      <c r="II47" s="156"/>
      <c r="IJ47" s="156"/>
      <c r="IK47" s="156"/>
      <c r="IL47" s="156"/>
      <c r="IM47" s="156"/>
      <c r="IN47" s="156"/>
      <c r="IO47" s="156"/>
      <c r="IP47" s="156"/>
      <c r="IQ47" s="156"/>
      <c r="IR47" s="156"/>
      <c r="IS47" s="156"/>
      <c r="IT47" s="156"/>
      <c r="IU47" s="156"/>
      <c r="IV47" s="156"/>
    </row>
    <row r="48" spans="1:256" s="155" customFormat="1" ht="12.75">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c r="DX48" s="156"/>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c r="FG48" s="156"/>
      <c r="FH48" s="156"/>
      <c r="FI48" s="156"/>
      <c r="FJ48" s="156"/>
      <c r="FK48" s="156"/>
      <c r="FL48" s="156"/>
      <c r="FM48" s="156"/>
      <c r="FN48" s="156"/>
      <c r="FO48" s="156"/>
      <c r="FP48" s="156"/>
      <c r="FQ48" s="156"/>
      <c r="FR48" s="156"/>
      <c r="FS48" s="156"/>
      <c r="FT48" s="156"/>
      <c r="FU48" s="156"/>
      <c r="FV48" s="156"/>
      <c r="FW48" s="156"/>
      <c r="FX48" s="156"/>
      <c r="FY48" s="156"/>
      <c r="FZ48" s="156"/>
      <c r="GA48" s="156"/>
      <c r="GB48" s="156"/>
      <c r="GC48" s="156"/>
      <c r="GD48" s="156"/>
      <c r="GE48" s="156"/>
      <c r="GF48" s="156"/>
      <c r="GG48" s="156"/>
      <c r="GH48" s="156"/>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6"/>
      <c r="IT48" s="156"/>
      <c r="IU48" s="156"/>
      <c r="IV48" s="156"/>
    </row>
    <row r="49" spans="9:256" s="155" customFormat="1" ht="12.75">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c r="GH49" s="156"/>
      <c r="GI49" s="156"/>
      <c r="GJ49" s="156"/>
      <c r="GK49" s="156"/>
      <c r="GL49" s="156"/>
      <c r="GM49" s="156"/>
      <c r="GN49" s="156"/>
      <c r="GO49" s="156"/>
      <c r="GP49" s="156"/>
      <c r="GQ49" s="156"/>
      <c r="GR49" s="156"/>
      <c r="GS49" s="156"/>
      <c r="GT49" s="156"/>
      <c r="GU49" s="156"/>
      <c r="GV49" s="156"/>
      <c r="GW49" s="156"/>
      <c r="GX49" s="156"/>
      <c r="GY49" s="156"/>
      <c r="GZ49" s="156"/>
      <c r="HA49" s="156"/>
      <c r="HB49" s="156"/>
      <c r="HC49" s="156"/>
      <c r="HD49" s="156"/>
      <c r="HE49" s="156"/>
      <c r="HF49" s="156"/>
      <c r="HG49" s="156"/>
      <c r="HH49" s="156"/>
      <c r="HI49" s="156"/>
      <c r="HJ49" s="156"/>
      <c r="HK49" s="156"/>
      <c r="HL49" s="156"/>
      <c r="HM49" s="156"/>
      <c r="HN49" s="156"/>
      <c r="HO49" s="156"/>
      <c r="HP49" s="156"/>
      <c r="HQ49" s="156"/>
      <c r="HR49" s="156"/>
      <c r="HS49" s="156"/>
      <c r="HT49" s="156"/>
      <c r="HU49" s="156"/>
      <c r="HV49" s="156"/>
      <c r="HW49" s="156"/>
      <c r="HX49" s="156"/>
      <c r="HY49" s="156"/>
      <c r="HZ49" s="156"/>
      <c r="IA49" s="156"/>
      <c r="IB49" s="156"/>
      <c r="IC49" s="156"/>
      <c r="ID49" s="156"/>
      <c r="IE49" s="156"/>
      <c r="IF49" s="156"/>
      <c r="IG49" s="156"/>
      <c r="IH49" s="156"/>
      <c r="II49" s="156"/>
      <c r="IJ49" s="156"/>
      <c r="IK49" s="156"/>
      <c r="IL49" s="156"/>
      <c r="IM49" s="156"/>
      <c r="IN49" s="156"/>
      <c r="IO49" s="156"/>
      <c r="IP49" s="156"/>
      <c r="IQ49" s="156"/>
      <c r="IR49" s="156"/>
      <c r="IS49" s="156"/>
      <c r="IT49" s="156"/>
      <c r="IU49" s="156"/>
      <c r="IV49" s="156"/>
    </row>
    <row r="50" spans="9:256" s="155" customFormat="1" ht="12.75">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c r="GH50" s="156"/>
      <c r="GI50" s="156"/>
      <c r="GJ50" s="156"/>
      <c r="GK50" s="156"/>
      <c r="GL50" s="156"/>
      <c r="GM50" s="156"/>
      <c r="GN50" s="156"/>
      <c r="GO50" s="156"/>
      <c r="GP50" s="156"/>
      <c r="GQ50" s="156"/>
      <c r="GR50" s="156"/>
      <c r="GS50" s="156"/>
      <c r="GT50" s="156"/>
      <c r="GU50" s="156"/>
      <c r="GV50" s="156"/>
      <c r="GW50" s="156"/>
      <c r="GX50" s="156"/>
      <c r="GY50" s="156"/>
      <c r="GZ50" s="156"/>
      <c r="HA50" s="156"/>
      <c r="HB50" s="156"/>
      <c r="HC50" s="156"/>
      <c r="HD50" s="156"/>
      <c r="HE50" s="156"/>
      <c r="HF50" s="156"/>
      <c r="HG50" s="156"/>
      <c r="HH50" s="156"/>
      <c r="HI50" s="156"/>
      <c r="HJ50" s="156"/>
      <c r="HK50" s="156"/>
      <c r="HL50" s="156"/>
      <c r="HM50" s="156"/>
      <c r="HN50" s="156"/>
      <c r="HO50" s="156"/>
      <c r="HP50" s="156"/>
      <c r="HQ50" s="156"/>
      <c r="HR50" s="156"/>
      <c r="HS50" s="156"/>
      <c r="HT50" s="156"/>
      <c r="HU50" s="156"/>
      <c r="HV50" s="156"/>
      <c r="HW50" s="156"/>
      <c r="HX50" s="156"/>
      <c r="HY50" s="156"/>
      <c r="HZ50" s="156"/>
      <c r="IA50" s="156"/>
      <c r="IB50" s="156"/>
      <c r="IC50" s="156"/>
      <c r="ID50" s="156"/>
      <c r="IE50" s="156"/>
      <c r="IF50" s="156"/>
      <c r="IG50" s="156"/>
      <c r="IH50" s="156"/>
      <c r="II50" s="156"/>
      <c r="IJ50" s="156"/>
      <c r="IK50" s="156"/>
      <c r="IL50" s="156"/>
      <c r="IM50" s="156"/>
      <c r="IN50" s="156"/>
      <c r="IO50" s="156"/>
      <c r="IP50" s="156"/>
      <c r="IQ50" s="156"/>
      <c r="IR50" s="156"/>
      <c r="IS50" s="156"/>
      <c r="IT50" s="156"/>
      <c r="IU50" s="156"/>
      <c r="IV50" s="156"/>
    </row>
    <row r="51" spans="9:256" s="155" customFormat="1" ht="12.75">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c r="FG51" s="156"/>
      <c r="FH51" s="156"/>
      <c r="FI51" s="156"/>
      <c r="FJ51" s="156"/>
      <c r="FK51" s="156"/>
      <c r="FL51" s="156"/>
      <c r="FM51" s="156"/>
      <c r="FN51" s="156"/>
      <c r="FO51" s="156"/>
      <c r="FP51" s="156"/>
      <c r="FQ51" s="156"/>
      <c r="FR51" s="156"/>
      <c r="FS51" s="156"/>
      <c r="FT51" s="156"/>
      <c r="FU51" s="156"/>
      <c r="FV51" s="156"/>
      <c r="FW51" s="156"/>
      <c r="FX51" s="156"/>
      <c r="FY51" s="156"/>
      <c r="FZ51" s="156"/>
      <c r="GA51" s="156"/>
      <c r="GB51" s="156"/>
      <c r="GC51" s="156"/>
      <c r="GD51" s="156"/>
      <c r="GE51" s="156"/>
      <c r="GF51" s="156"/>
      <c r="GG51" s="156"/>
      <c r="GH51" s="156"/>
      <c r="GI51" s="156"/>
      <c r="GJ51" s="156"/>
      <c r="GK51" s="156"/>
      <c r="GL51" s="156"/>
      <c r="GM51" s="156"/>
      <c r="GN51" s="156"/>
      <c r="GO51" s="156"/>
      <c r="GP51" s="156"/>
      <c r="GQ51" s="156"/>
      <c r="GR51" s="156"/>
      <c r="GS51" s="156"/>
      <c r="GT51" s="156"/>
      <c r="GU51" s="156"/>
      <c r="GV51" s="156"/>
      <c r="GW51" s="156"/>
      <c r="GX51" s="156"/>
      <c r="GY51" s="156"/>
      <c r="GZ51" s="156"/>
      <c r="HA51" s="156"/>
      <c r="HB51" s="156"/>
      <c r="HC51" s="156"/>
      <c r="HD51" s="156"/>
      <c r="HE51" s="156"/>
      <c r="HF51" s="156"/>
      <c r="HG51" s="156"/>
      <c r="HH51" s="156"/>
      <c r="HI51" s="156"/>
      <c r="HJ51" s="156"/>
      <c r="HK51" s="156"/>
      <c r="HL51" s="156"/>
      <c r="HM51" s="156"/>
      <c r="HN51" s="156"/>
      <c r="HO51" s="156"/>
      <c r="HP51" s="156"/>
      <c r="HQ51" s="156"/>
      <c r="HR51" s="156"/>
      <c r="HS51" s="156"/>
      <c r="HT51" s="156"/>
      <c r="HU51" s="156"/>
      <c r="HV51" s="156"/>
      <c r="HW51" s="156"/>
      <c r="HX51" s="156"/>
      <c r="HY51" s="156"/>
      <c r="HZ51" s="156"/>
      <c r="IA51" s="156"/>
      <c r="IB51" s="156"/>
      <c r="IC51" s="156"/>
      <c r="ID51" s="156"/>
      <c r="IE51" s="156"/>
      <c r="IF51" s="156"/>
      <c r="IG51" s="156"/>
      <c r="IH51" s="156"/>
      <c r="II51" s="156"/>
      <c r="IJ51" s="156"/>
      <c r="IK51" s="156"/>
      <c r="IL51" s="156"/>
      <c r="IM51" s="156"/>
      <c r="IN51" s="156"/>
      <c r="IO51" s="156"/>
      <c r="IP51" s="156"/>
      <c r="IQ51" s="156"/>
      <c r="IR51" s="156"/>
      <c r="IS51" s="156"/>
      <c r="IT51" s="156"/>
      <c r="IU51" s="156"/>
      <c r="IV51" s="156"/>
    </row>
    <row r="52" spans="9:256" s="155" customFormat="1" ht="12.75">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156"/>
      <c r="FP52" s="156"/>
      <c r="FQ52" s="156"/>
      <c r="FR52" s="156"/>
      <c r="FS52" s="156"/>
      <c r="FT52" s="156"/>
      <c r="FU52" s="156"/>
      <c r="FV52" s="156"/>
      <c r="FW52" s="156"/>
      <c r="FX52" s="156"/>
      <c r="FY52" s="156"/>
      <c r="FZ52" s="156"/>
      <c r="GA52" s="156"/>
      <c r="GB52" s="156"/>
      <c r="GC52" s="156"/>
      <c r="GD52" s="156"/>
      <c r="GE52" s="156"/>
      <c r="GF52" s="156"/>
      <c r="GG52" s="156"/>
      <c r="GH52" s="156"/>
      <c r="GI52" s="156"/>
      <c r="GJ52" s="156"/>
      <c r="GK52" s="156"/>
      <c r="GL52" s="156"/>
      <c r="GM52" s="156"/>
      <c r="GN52" s="156"/>
      <c r="GO52" s="156"/>
      <c r="GP52" s="156"/>
      <c r="GQ52" s="156"/>
      <c r="GR52" s="156"/>
      <c r="GS52" s="156"/>
      <c r="GT52" s="156"/>
      <c r="GU52" s="156"/>
      <c r="GV52" s="156"/>
      <c r="GW52" s="156"/>
      <c r="GX52" s="156"/>
      <c r="GY52" s="156"/>
      <c r="GZ52" s="156"/>
      <c r="HA52" s="156"/>
      <c r="HB52" s="156"/>
      <c r="HC52" s="156"/>
      <c r="HD52" s="156"/>
      <c r="HE52" s="156"/>
      <c r="HF52" s="156"/>
      <c r="HG52" s="156"/>
      <c r="HH52" s="156"/>
      <c r="HI52" s="156"/>
      <c r="HJ52" s="156"/>
      <c r="HK52" s="156"/>
      <c r="HL52" s="156"/>
      <c r="HM52" s="156"/>
      <c r="HN52" s="156"/>
      <c r="HO52" s="156"/>
      <c r="HP52" s="156"/>
      <c r="HQ52" s="156"/>
      <c r="HR52" s="156"/>
      <c r="HS52" s="156"/>
      <c r="HT52" s="156"/>
      <c r="HU52" s="156"/>
      <c r="HV52" s="156"/>
      <c r="HW52" s="156"/>
      <c r="HX52" s="156"/>
      <c r="HY52" s="156"/>
      <c r="HZ52" s="156"/>
      <c r="IA52" s="156"/>
      <c r="IB52" s="156"/>
      <c r="IC52" s="156"/>
      <c r="ID52" s="156"/>
      <c r="IE52" s="156"/>
      <c r="IF52" s="156"/>
      <c r="IG52" s="156"/>
      <c r="IH52" s="156"/>
      <c r="II52" s="156"/>
      <c r="IJ52" s="156"/>
      <c r="IK52" s="156"/>
      <c r="IL52" s="156"/>
      <c r="IM52" s="156"/>
      <c r="IN52" s="156"/>
      <c r="IO52" s="156"/>
      <c r="IP52" s="156"/>
      <c r="IQ52" s="156"/>
      <c r="IR52" s="156"/>
      <c r="IS52" s="156"/>
      <c r="IT52" s="156"/>
      <c r="IU52" s="156"/>
      <c r="IV52" s="156"/>
    </row>
    <row r="53" spans="9:256" s="155" customFormat="1" ht="12.75">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156"/>
      <c r="FP53" s="156"/>
      <c r="FQ53" s="156"/>
      <c r="FR53" s="156"/>
      <c r="FS53" s="156"/>
      <c r="FT53" s="156"/>
      <c r="FU53" s="156"/>
      <c r="FV53" s="156"/>
      <c r="FW53" s="156"/>
      <c r="FX53" s="156"/>
      <c r="FY53" s="156"/>
      <c r="FZ53" s="156"/>
      <c r="GA53" s="156"/>
      <c r="GB53" s="156"/>
      <c r="GC53" s="156"/>
      <c r="GD53" s="156"/>
      <c r="GE53" s="156"/>
      <c r="GF53" s="156"/>
      <c r="GG53" s="156"/>
      <c r="GH53" s="156"/>
      <c r="GI53" s="156"/>
      <c r="GJ53" s="156"/>
      <c r="GK53" s="156"/>
      <c r="GL53" s="156"/>
      <c r="GM53" s="156"/>
      <c r="GN53" s="156"/>
      <c r="GO53" s="156"/>
      <c r="GP53" s="156"/>
      <c r="GQ53" s="156"/>
      <c r="GR53" s="156"/>
      <c r="GS53" s="156"/>
      <c r="GT53" s="156"/>
      <c r="GU53" s="156"/>
      <c r="GV53" s="156"/>
      <c r="GW53" s="156"/>
      <c r="GX53" s="156"/>
      <c r="GY53" s="156"/>
      <c r="GZ53" s="156"/>
      <c r="HA53" s="156"/>
      <c r="HB53" s="156"/>
      <c r="HC53" s="156"/>
      <c r="HD53" s="156"/>
      <c r="HE53" s="156"/>
      <c r="HF53" s="156"/>
      <c r="HG53" s="156"/>
      <c r="HH53" s="156"/>
      <c r="HI53" s="156"/>
      <c r="HJ53" s="156"/>
      <c r="HK53" s="156"/>
      <c r="HL53" s="156"/>
      <c r="HM53" s="156"/>
      <c r="HN53" s="156"/>
      <c r="HO53" s="156"/>
      <c r="HP53" s="156"/>
      <c r="HQ53" s="156"/>
      <c r="HR53" s="156"/>
      <c r="HS53" s="156"/>
      <c r="HT53" s="156"/>
      <c r="HU53" s="156"/>
      <c r="HV53" s="156"/>
      <c r="HW53" s="156"/>
      <c r="HX53" s="156"/>
      <c r="HY53" s="156"/>
      <c r="HZ53" s="156"/>
      <c r="IA53" s="156"/>
      <c r="IB53" s="156"/>
      <c r="IC53" s="156"/>
      <c r="ID53" s="156"/>
      <c r="IE53" s="156"/>
      <c r="IF53" s="156"/>
      <c r="IG53" s="156"/>
      <c r="IH53" s="156"/>
      <c r="II53" s="156"/>
      <c r="IJ53" s="156"/>
      <c r="IK53" s="156"/>
      <c r="IL53" s="156"/>
      <c r="IM53" s="156"/>
      <c r="IN53" s="156"/>
      <c r="IO53" s="156"/>
      <c r="IP53" s="156"/>
      <c r="IQ53" s="156"/>
      <c r="IR53" s="156"/>
      <c r="IS53" s="156"/>
      <c r="IT53" s="156"/>
      <c r="IU53" s="156"/>
      <c r="IV53" s="156"/>
    </row>
    <row r="54" spans="9:256" s="155" customFormat="1" ht="12.75">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156"/>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156"/>
      <c r="FP54" s="156"/>
      <c r="FQ54" s="156"/>
      <c r="FR54" s="156"/>
      <c r="FS54" s="156"/>
      <c r="FT54" s="156"/>
      <c r="FU54" s="156"/>
      <c r="FV54" s="156"/>
      <c r="FW54" s="156"/>
      <c r="FX54" s="156"/>
      <c r="FY54" s="156"/>
      <c r="FZ54" s="156"/>
      <c r="GA54" s="156"/>
      <c r="GB54" s="156"/>
      <c r="GC54" s="156"/>
      <c r="GD54" s="156"/>
      <c r="GE54" s="156"/>
      <c r="GF54" s="156"/>
      <c r="GG54" s="156"/>
      <c r="GH54" s="156"/>
      <c r="GI54" s="156"/>
      <c r="GJ54" s="156"/>
      <c r="GK54" s="156"/>
      <c r="GL54" s="156"/>
      <c r="GM54" s="156"/>
      <c r="GN54" s="156"/>
      <c r="GO54" s="156"/>
      <c r="GP54" s="156"/>
      <c r="GQ54" s="156"/>
      <c r="GR54" s="156"/>
      <c r="GS54" s="156"/>
      <c r="GT54" s="156"/>
      <c r="GU54" s="156"/>
      <c r="GV54" s="156"/>
      <c r="GW54" s="156"/>
      <c r="GX54" s="156"/>
      <c r="GY54" s="156"/>
      <c r="GZ54" s="156"/>
      <c r="HA54" s="156"/>
      <c r="HB54" s="156"/>
      <c r="HC54" s="156"/>
      <c r="HD54" s="156"/>
      <c r="HE54" s="156"/>
      <c r="HF54" s="156"/>
      <c r="HG54" s="156"/>
      <c r="HH54" s="156"/>
      <c r="HI54" s="156"/>
      <c r="HJ54" s="156"/>
      <c r="HK54" s="156"/>
      <c r="HL54" s="156"/>
      <c r="HM54" s="156"/>
      <c r="HN54" s="156"/>
      <c r="HO54" s="156"/>
      <c r="HP54" s="156"/>
      <c r="HQ54" s="156"/>
      <c r="HR54" s="156"/>
      <c r="HS54" s="156"/>
      <c r="HT54" s="156"/>
      <c r="HU54" s="156"/>
      <c r="HV54" s="156"/>
      <c r="HW54" s="156"/>
      <c r="HX54" s="156"/>
      <c r="HY54" s="156"/>
      <c r="HZ54" s="156"/>
      <c r="IA54" s="156"/>
      <c r="IB54" s="156"/>
      <c r="IC54" s="156"/>
      <c r="ID54" s="156"/>
      <c r="IE54" s="156"/>
      <c r="IF54" s="156"/>
      <c r="IG54" s="156"/>
      <c r="IH54" s="156"/>
      <c r="II54" s="156"/>
      <c r="IJ54" s="156"/>
      <c r="IK54" s="156"/>
      <c r="IL54" s="156"/>
      <c r="IM54" s="156"/>
      <c r="IN54" s="156"/>
      <c r="IO54" s="156"/>
      <c r="IP54" s="156"/>
      <c r="IQ54" s="156"/>
      <c r="IR54" s="156"/>
      <c r="IS54" s="156"/>
      <c r="IT54" s="156"/>
      <c r="IU54" s="156"/>
      <c r="IV54" s="156"/>
    </row>
    <row r="55" spans="9:256" s="155" customFormat="1" ht="12.75">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156"/>
      <c r="FP55" s="156"/>
      <c r="FQ55" s="156"/>
      <c r="FR55" s="156"/>
      <c r="FS55" s="156"/>
      <c r="FT55" s="156"/>
      <c r="FU55" s="156"/>
      <c r="FV55" s="156"/>
      <c r="FW55" s="156"/>
      <c r="FX55" s="156"/>
      <c r="FY55" s="156"/>
      <c r="FZ55" s="156"/>
      <c r="GA55" s="156"/>
      <c r="GB55" s="156"/>
      <c r="GC55" s="156"/>
      <c r="GD55" s="156"/>
      <c r="GE55" s="156"/>
      <c r="GF55" s="156"/>
      <c r="GG55" s="156"/>
      <c r="GH55" s="156"/>
      <c r="GI55" s="156"/>
      <c r="GJ55" s="156"/>
      <c r="GK55" s="156"/>
      <c r="GL55" s="156"/>
      <c r="GM55" s="156"/>
      <c r="GN55" s="156"/>
      <c r="GO55" s="156"/>
      <c r="GP55" s="156"/>
      <c r="GQ55" s="156"/>
      <c r="GR55" s="156"/>
      <c r="GS55" s="156"/>
      <c r="GT55" s="156"/>
      <c r="GU55" s="156"/>
      <c r="GV55" s="156"/>
      <c r="GW55" s="156"/>
      <c r="GX55" s="156"/>
      <c r="GY55" s="156"/>
      <c r="GZ55" s="156"/>
      <c r="HA55" s="156"/>
      <c r="HB55" s="156"/>
      <c r="HC55" s="156"/>
      <c r="HD55" s="156"/>
      <c r="HE55" s="156"/>
      <c r="HF55" s="156"/>
      <c r="HG55" s="156"/>
      <c r="HH55" s="156"/>
      <c r="HI55" s="156"/>
      <c r="HJ55" s="156"/>
      <c r="HK55" s="156"/>
      <c r="HL55" s="156"/>
      <c r="HM55" s="156"/>
      <c r="HN55" s="156"/>
      <c r="HO55" s="156"/>
      <c r="HP55" s="156"/>
      <c r="HQ55" s="156"/>
      <c r="HR55" s="156"/>
      <c r="HS55" s="156"/>
      <c r="HT55" s="156"/>
      <c r="HU55" s="156"/>
      <c r="HV55" s="156"/>
      <c r="HW55" s="156"/>
      <c r="HX55" s="156"/>
      <c r="HY55" s="156"/>
      <c r="HZ55" s="156"/>
      <c r="IA55" s="156"/>
      <c r="IB55" s="156"/>
      <c r="IC55" s="156"/>
      <c r="ID55" s="156"/>
      <c r="IE55" s="156"/>
      <c r="IF55" s="156"/>
      <c r="IG55" s="156"/>
      <c r="IH55" s="156"/>
      <c r="II55" s="156"/>
      <c r="IJ55" s="156"/>
      <c r="IK55" s="156"/>
      <c r="IL55" s="156"/>
      <c r="IM55" s="156"/>
      <c r="IN55" s="156"/>
      <c r="IO55" s="156"/>
      <c r="IP55" s="156"/>
      <c r="IQ55" s="156"/>
      <c r="IR55" s="156"/>
      <c r="IS55" s="156"/>
      <c r="IT55" s="156"/>
      <c r="IU55" s="156"/>
      <c r="IV55" s="156"/>
    </row>
    <row r="56" spans="9:256" s="155" customFormat="1" ht="12.75">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156"/>
      <c r="FP56" s="156"/>
      <c r="FQ56" s="156"/>
      <c r="FR56" s="156"/>
      <c r="FS56" s="156"/>
      <c r="FT56" s="156"/>
      <c r="FU56" s="156"/>
      <c r="FV56" s="156"/>
      <c r="FW56" s="156"/>
      <c r="FX56" s="156"/>
      <c r="FY56" s="156"/>
      <c r="FZ56" s="156"/>
      <c r="GA56" s="156"/>
      <c r="GB56" s="156"/>
      <c r="GC56" s="156"/>
      <c r="GD56" s="156"/>
      <c r="GE56" s="156"/>
      <c r="GF56" s="156"/>
      <c r="GG56" s="156"/>
      <c r="GH56" s="156"/>
      <c r="GI56" s="156"/>
      <c r="GJ56" s="156"/>
      <c r="GK56" s="156"/>
      <c r="GL56" s="156"/>
      <c r="GM56" s="156"/>
      <c r="GN56" s="156"/>
      <c r="GO56" s="156"/>
      <c r="GP56" s="156"/>
      <c r="GQ56" s="156"/>
      <c r="GR56" s="156"/>
      <c r="GS56" s="156"/>
      <c r="GT56" s="156"/>
      <c r="GU56" s="156"/>
      <c r="GV56" s="156"/>
      <c r="GW56" s="156"/>
      <c r="GX56" s="156"/>
      <c r="GY56" s="156"/>
      <c r="GZ56" s="156"/>
      <c r="HA56" s="156"/>
      <c r="HB56" s="156"/>
      <c r="HC56" s="156"/>
      <c r="HD56" s="156"/>
      <c r="HE56" s="156"/>
      <c r="HF56" s="156"/>
      <c r="HG56" s="156"/>
      <c r="HH56" s="156"/>
      <c r="HI56" s="156"/>
      <c r="HJ56" s="156"/>
      <c r="HK56" s="156"/>
      <c r="HL56" s="156"/>
      <c r="HM56" s="156"/>
      <c r="HN56" s="156"/>
      <c r="HO56" s="156"/>
      <c r="HP56" s="156"/>
      <c r="HQ56" s="156"/>
      <c r="HR56" s="156"/>
      <c r="HS56" s="156"/>
      <c r="HT56" s="156"/>
      <c r="HU56" s="156"/>
      <c r="HV56" s="156"/>
      <c r="HW56" s="156"/>
      <c r="HX56" s="156"/>
      <c r="HY56" s="156"/>
      <c r="HZ56" s="156"/>
      <c r="IA56" s="156"/>
      <c r="IB56" s="156"/>
      <c r="IC56" s="156"/>
      <c r="ID56" s="156"/>
      <c r="IE56" s="156"/>
      <c r="IF56" s="156"/>
      <c r="IG56" s="156"/>
      <c r="IH56" s="156"/>
      <c r="II56" s="156"/>
      <c r="IJ56" s="156"/>
      <c r="IK56" s="156"/>
      <c r="IL56" s="156"/>
      <c r="IM56" s="156"/>
      <c r="IN56" s="156"/>
      <c r="IO56" s="156"/>
      <c r="IP56" s="156"/>
      <c r="IQ56" s="156"/>
      <c r="IR56" s="156"/>
      <c r="IS56" s="156"/>
      <c r="IT56" s="156"/>
      <c r="IU56" s="156"/>
      <c r="IV56" s="156"/>
    </row>
    <row r="57" spans="9:256" s="155" customFormat="1" ht="12.75">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156"/>
      <c r="FP57" s="156"/>
      <c r="FQ57" s="156"/>
      <c r="FR57" s="156"/>
      <c r="FS57" s="156"/>
      <c r="FT57" s="156"/>
      <c r="FU57" s="156"/>
      <c r="FV57" s="156"/>
      <c r="FW57" s="156"/>
      <c r="FX57" s="156"/>
      <c r="FY57" s="156"/>
      <c r="FZ57" s="156"/>
      <c r="GA57" s="156"/>
      <c r="GB57" s="156"/>
      <c r="GC57" s="156"/>
      <c r="GD57" s="156"/>
      <c r="GE57" s="156"/>
      <c r="GF57" s="156"/>
      <c r="GG57" s="156"/>
      <c r="GH57" s="156"/>
      <c r="GI57" s="156"/>
      <c r="GJ57" s="156"/>
      <c r="GK57" s="156"/>
      <c r="GL57" s="156"/>
      <c r="GM57" s="156"/>
      <c r="GN57" s="156"/>
      <c r="GO57" s="156"/>
      <c r="GP57" s="156"/>
      <c r="GQ57" s="156"/>
      <c r="GR57" s="156"/>
      <c r="GS57" s="156"/>
      <c r="GT57" s="156"/>
      <c r="GU57" s="156"/>
      <c r="GV57" s="156"/>
      <c r="GW57" s="156"/>
      <c r="GX57" s="156"/>
      <c r="GY57" s="156"/>
      <c r="GZ57" s="156"/>
      <c r="HA57" s="156"/>
      <c r="HB57" s="156"/>
      <c r="HC57" s="156"/>
      <c r="HD57" s="156"/>
      <c r="HE57" s="156"/>
      <c r="HF57" s="156"/>
      <c r="HG57" s="156"/>
      <c r="HH57" s="156"/>
      <c r="HI57" s="156"/>
      <c r="HJ57" s="156"/>
      <c r="HK57" s="156"/>
      <c r="HL57" s="156"/>
      <c r="HM57" s="156"/>
      <c r="HN57" s="156"/>
      <c r="HO57" s="156"/>
      <c r="HP57" s="156"/>
      <c r="HQ57" s="156"/>
      <c r="HR57" s="156"/>
      <c r="HS57" s="156"/>
      <c r="HT57" s="156"/>
      <c r="HU57" s="156"/>
      <c r="HV57" s="156"/>
      <c r="HW57" s="156"/>
      <c r="HX57" s="156"/>
      <c r="HY57" s="156"/>
      <c r="HZ57" s="156"/>
      <c r="IA57" s="156"/>
      <c r="IB57" s="156"/>
      <c r="IC57" s="156"/>
      <c r="ID57" s="156"/>
      <c r="IE57" s="156"/>
      <c r="IF57" s="156"/>
      <c r="IG57" s="156"/>
      <c r="IH57" s="156"/>
      <c r="II57" s="156"/>
      <c r="IJ57" s="156"/>
      <c r="IK57" s="156"/>
      <c r="IL57" s="156"/>
      <c r="IM57" s="156"/>
      <c r="IN57" s="156"/>
      <c r="IO57" s="156"/>
      <c r="IP57" s="156"/>
      <c r="IQ57" s="156"/>
      <c r="IR57" s="156"/>
      <c r="IS57" s="156"/>
      <c r="IT57" s="156"/>
      <c r="IU57" s="156"/>
      <c r="IV57" s="156"/>
    </row>
    <row r="58" spans="9:256" s="155" customFormat="1" ht="12.75">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156"/>
      <c r="FP58" s="156"/>
      <c r="FQ58" s="156"/>
      <c r="FR58" s="156"/>
      <c r="FS58" s="156"/>
      <c r="FT58" s="156"/>
      <c r="FU58" s="156"/>
      <c r="FV58" s="156"/>
      <c r="FW58" s="156"/>
      <c r="FX58" s="156"/>
      <c r="FY58" s="156"/>
      <c r="FZ58" s="156"/>
      <c r="GA58" s="156"/>
      <c r="GB58" s="156"/>
      <c r="GC58" s="156"/>
      <c r="GD58" s="156"/>
      <c r="GE58" s="156"/>
      <c r="GF58" s="156"/>
      <c r="GG58" s="156"/>
      <c r="GH58" s="156"/>
      <c r="GI58" s="156"/>
      <c r="GJ58" s="156"/>
      <c r="GK58" s="156"/>
      <c r="GL58" s="156"/>
      <c r="GM58" s="156"/>
      <c r="GN58" s="156"/>
      <c r="GO58" s="156"/>
      <c r="GP58" s="156"/>
      <c r="GQ58" s="156"/>
      <c r="GR58" s="156"/>
      <c r="GS58" s="156"/>
      <c r="GT58" s="156"/>
      <c r="GU58" s="156"/>
      <c r="GV58" s="156"/>
      <c r="GW58" s="156"/>
      <c r="GX58" s="156"/>
      <c r="GY58" s="156"/>
      <c r="GZ58" s="156"/>
      <c r="HA58" s="156"/>
      <c r="HB58" s="156"/>
      <c r="HC58" s="156"/>
      <c r="HD58" s="156"/>
      <c r="HE58" s="156"/>
      <c r="HF58" s="156"/>
      <c r="HG58" s="156"/>
      <c r="HH58" s="156"/>
      <c r="HI58" s="156"/>
      <c r="HJ58" s="156"/>
      <c r="HK58" s="156"/>
      <c r="HL58" s="156"/>
      <c r="HM58" s="156"/>
      <c r="HN58" s="156"/>
      <c r="HO58" s="156"/>
      <c r="HP58" s="156"/>
      <c r="HQ58" s="156"/>
      <c r="HR58" s="156"/>
      <c r="HS58" s="156"/>
      <c r="HT58" s="156"/>
      <c r="HU58" s="156"/>
      <c r="HV58" s="156"/>
      <c r="HW58" s="156"/>
      <c r="HX58" s="156"/>
      <c r="HY58" s="156"/>
      <c r="HZ58" s="156"/>
      <c r="IA58" s="156"/>
      <c r="IB58" s="156"/>
      <c r="IC58" s="156"/>
      <c r="ID58" s="156"/>
      <c r="IE58" s="156"/>
      <c r="IF58" s="156"/>
      <c r="IG58" s="156"/>
      <c r="IH58" s="156"/>
      <c r="II58" s="156"/>
      <c r="IJ58" s="156"/>
      <c r="IK58" s="156"/>
      <c r="IL58" s="156"/>
      <c r="IM58" s="156"/>
      <c r="IN58" s="156"/>
      <c r="IO58" s="156"/>
      <c r="IP58" s="156"/>
      <c r="IQ58" s="156"/>
      <c r="IR58" s="156"/>
      <c r="IS58" s="156"/>
      <c r="IT58" s="156"/>
      <c r="IU58" s="156"/>
      <c r="IV58" s="156"/>
    </row>
    <row r="59" spans="9:256" s="155" customFormat="1" ht="12.75">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156"/>
      <c r="FP59" s="156"/>
      <c r="FQ59" s="156"/>
      <c r="FR59" s="156"/>
      <c r="FS59" s="156"/>
      <c r="FT59" s="156"/>
      <c r="FU59" s="156"/>
      <c r="FV59" s="156"/>
      <c r="FW59" s="156"/>
      <c r="FX59" s="156"/>
      <c r="FY59" s="156"/>
      <c r="FZ59" s="156"/>
      <c r="GA59" s="156"/>
      <c r="GB59" s="156"/>
      <c r="GC59" s="156"/>
      <c r="GD59" s="156"/>
      <c r="GE59" s="156"/>
      <c r="GF59" s="156"/>
      <c r="GG59" s="156"/>
      <c r="GH59" s="156"/>
      <c r="GI59" s="156"/>
      <c r="GJ59" s="156"/>
      <c r="GK59" s="156"/>
      <c r="GL59" s="156"/>
      <c r="GM59" s="156"/>
      <c r="GN59" s="156"/>
      <c r="GO59" s="156"/>
      <c r="GP59" s="156"/>
      <c r="GQ59" s="156"/>
      <c r="GR59" s="156"/>
      <c r="GS59" s="156"/>
      <c r="GT59" s="156"/>
      <c r="GU59" s="156"/>
      <c r="GV59" s="156"/>
      <c r="GW59" s="156"/>
      <c r="GX59" s="156"/>
      <c r="GY59" s="156"/>
      <c r="GZ59" s="156"/>
      <c r="HA59" s="156"/>
      <c r="HB59" s="156"/>
      <c r="HC59" s="156"/>
      <c r="HD59" s="156"/>
      <c r="HE59" s="156"/>
      <c r="HF59" s="156"/>
      <c r="HG59" s="156"/>
      <c r="HH59" s="156"/>
      <c r="HI59" s="156"/>
      <c r="HJ59" s="156"/>
      <c r="HK59" s="156"/>
      <c r="HL59" s="156"/>
      <c r="HM59" s="156"/>
      <c r="HN59" s="156"/>
      <c r="HO59" s="156"/>
      <c r="HP59" s="156"/>
      <c r="HQ59" s="156"/>
      <c r="HR59" s="156"/>
      <c r="HS59" s="156"/>
      <c r="HT59" s="156"/>
      <c r="HU59" s="156"/>
      <c r="HV59" s="156"/>
      <c r="HW59" s="156"/>
      <c r="HX59" s="156"/>
      <c r="HY59" s="156"/>
      <c r="HZ59" s="156"/>
      <c r="IA59" s="156"/>
      <c r="IB59" s="156"/>
      <c r="IC59" s="156"/>
      <c r="ID59" s="156"/>
      <c r="IE59" s="156"/>
      <c r="IF59" s="156"/>
      <c r="IG59" s="156"/>
      <c r="IH59" s="156"/>
      <c r="II59" s="156"/>
      <c r="IJ59" s="156"/>
      <c r="IK59" s="156"/>
      <c r="IL59" s="156"/>
      <c r="IM59" s="156"/>
      <c r="IN59" s="156"/>
      <c r="IO59" s="156"/>
      <c r="IP59" s="156"/>
      <c r="IQ59" s="156"/>
      <c r="IR59" s="156"/>
      <c r="IS59" s="156"/>
      <c r="IT59" s="156"/>
      <c r="IU59" s="156"/>
      <c r="IV59" s="156"/>
    </row>
    <row r="60" spans="9:256" s="155" customFormat="1" ht="12.75">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c r="GH60" s="156"/>
      <c r="GI60" s="156"/>
      <c r="GJ60" s="156"/>
      <c r="GK60" s="156"/>
      <c r="GL60" s="156"/>
      <c r="GM60" s="156"/>
      <c r="GN60" s="156"/>
      <c r="GO60" s="156"/>
      <c r="GP60" s="156"/>
      <c r="GQ60" s="156"/>
      <c r="GR60" s="156"/>
      <c r="GS60" s="156"/>
      <c r="GT60" s="156"/>
      <c r="GU60" s="156"/>
      <c r="GV60" s="156"/>
      <c r="GW60" s="156"/>
      <c r="GX60" s="156"/>
      <c r="GY60" s="156"/>
      <c r="GZ60" s="156"/>
      <c r="HA60" s="156"/>
      <c r="HB60" s="156"/>
      <c r="HC60" s="156"/>
      <c r="HD60" s="156"/>
      <c r="HE60" s="156"/>
      <c r="HF60" s="156"/>
      <c r="HG60" s="156"/>
      <c r="HH60" s="156"/>
      <c r="HI60" s="156"/>
      <c r="HJ60" s="156"/>
      <c r="HK60" s="156"/>
      <c r="HL60" s="156"/>
      <c r="HM60" s="156"/>
      <c r="HN60" s="156"/>
      <c r="HO60" s="156"/>
      <c r="HP60" s="156"/>
      <c r="HQ60" s="156"/>
      <c r="HR60" s="156"/>
      <c r="HS60" s="156"/>
      <c r="HT60" s="156"/>
      <c r="HU60" s="156"/>
      <c r="HV60" s="156"/>
      <c r="HW60" s="156"/>
      <c r="HX60" s="156"/>
      <c r="HY60" s="156"/>
      <c r="HZ60" s="156"/>
      <c r="IA60" s="156"/>
      <c r="IB60" s="156"/>
      <c r="IC60" s="156"/>
      <c r="ID60" s="156"/>
      <c r="IE60" s="156"/>
      <c r="IF60" s="156"/>
      <c r="IG60" s="156"/>
      <c r="IH60" s="156"/>
      <c r="II60" s="156"/>
      <c r="IJ60" s="156"/>
      <c r="IK60" s="156"/>
      <c r="IL60" s="156"/>
      <c r="IM60" s="156"/>
      <c r="IN60" s="156"/>
      <c r="IO60" s="156"/>
      <c r="IP60" s="156"/>
      <c r="IQ60" s="156"/>
      <c r="IR60" s="156"/>
      <c r="IS60" s="156"/>
      <c r="IT60" s="156"/>
      <c r="IU60" s="156"/>
      <c r="IV60" s="156"/>
    </row>
    <row r="61" spans="9:256" s="155" customFormat="1" ht="12.75">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6"/>
      <c r="ER61" s="156"/>
      <c r="ES61" s="156"/>
      <c r="ET61" s="156"/>
      <c r="EU61" s="156"/>
      <c r="EV61" s="156"/>
      <c r="EW61" s="156"/>
      <c r="EX61" s="156"/>
      <c r="EY61" s="156"/>
      <c r="EZ61" s="156"/>
      <c r="FA61" s="156"/>
      <c r="FB61" s="156"/>
      <c r="FC61" s="156"/>
      <c r="FD61" s="156"/>
      <c r="FE61" s="156"/>
      <c r="FF61" s="156"/>
      <c r="FG61" s="156"/>
      <c r="FH61" s="156"/>
      <c r="FI61" s="156"/>
      <c r="FJ61" s="156"/>
      <c r="FK61" s="156"/>
      <c r="FL61" s="156"/>
      <c r="FM61" s="156"/>
      <c r="FN61" s="156"/>
      <c r="FO61" s="156"/>
      <c r="FP61" s="156"/>
      <c r="FQ61" s="156"/>
      <c r="FR61" s="156"/>
      <c r="FS61" s="156"/>
      <c r="FT61" s="156"/>
      <c r="FU61" s="156"/>
      <c r="FV61" s="156"/>
      <c r="FW61" s="156"/>
      <c r="FX61" s="156"/>
      <c r="FY61" s="156"/>
      <c r="FZ61" s="156"/>
      <c r="GA61" s="156"/>
      <c r="GB61" s="156"/>
      <c r="GC61" s="156"/>
      <c r="GD61" s="156"/>
      <c r="GE61" s="156"/>
      <c r="GF61" s="156"/>
      <c r="GG61" s="156"/>
      <c r="GH61" s="156"/>
      <c r="GI61" s="156"/>
      <c r="GJ61" s="156"/>
      <c r="GK61" s="156"/>
      <c r="GL61" s="156"/>
      <c r="GM61" s="156"/>
      <c r="GN61" s="156"/>
      <c r="GO61" s="156"/>
      <c r="GP61" s="156"/>
      <c r="GQ61" s="156"/>
      <c r="GR61" s="156"/>
      <c r="GS61" s="156"/>
      <c r="GT61" s="156"/>
      <c r="GU61" s="156"/>
      <c r="GV61" s="156"/>
      <c r="GW61" s="156"/>
      <c r="GX61" s="156"/>
      <c r="GY61" s="156"/>
      <c r="GZ61" s="156"/>
      <c r="HA61" s="156"/>
      <c r="HB61" s="156"/>
      <c r="HC61" s="156"/>
      <c r="HD61" s="156"/>
      <c r="HE61" s="156"/>
      <c r="HF61" s="156"/>
      <c r="HG61" s="156"/>
      <c r="HH61" s="156"/>
      <c r="HI61" s="156"/>
      <c r="HJ61" s="156"/>
      <c r="HK61" s="156"/>
      <c r="HL61" s="156"/>
      <c r="HM61" s="156"/>
      <c r="HN61" s="156"/>
      <c r="HO61" s="156"/>
      <c r="HP61" s="156"/>
      <c r="HQ61" s="156"/>
      <c r="HR61" s="156"/>
      <c r="HS61" s="156"/>
      <c r="HT61" s="156"/>
      <c r="HU61" s="156"/>
      <c r="HV61" s="156"/>
      <c r="HW61" s="156"/>
      <c r="HX61" s="156"/>
      <c r="HY61" s="156"/>
      <c r="HZ61" s="156"/>
      <c r="IA61" s="156"/>
      <c r="IB61" s="156"/>
      <c r="IC61" s="156"/>
      <c r="ID61" s="156"/>
      <c r="IE61" s="156"/>
      <c r="IF61" s="156"/>
      <c r="IG61" s="156"/>
      <c r="IH61" s="156"/>
      <c r="II61" s="156"/>
      <c r="IJ61" s="156"/>
      <c r="IK61" s="156"/>
      <c r="IL61" s="156"/>
      <c r="IM61" s="156"/>
      <c r="IN61" s="156"/>
      <c r="IO61" s="156"/>
      <c r="IP61" s="156"/>
      <c r="IQ61" s="156"/>
      <c r="IR61" s="156"/>
      <c r="IS61" s="156"/>
      <c r="IT61" s="156"/>
      <c r="IU61" s="156"/>
      <c r="IV61" s="156"/>
    </row>
    <row r="62" spans="9:256" s="155" customFormat="1" ht="12.75">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c r="GH62" s="156"/>
      <c r="GI62" s="156"/>
      <c r="GJ62" s="156"/>
      <c r="GK62" s="156"/>
      <c r="GL62" s="156"/>
      <c r="GM62" s="156"/>
      <c r="GN62" s="156"/>
      <c r="GO62" s="156"/>
      <c r="GP62" s="156"/>
      <c r="GQ62" s="156"/>
      <c r="GR62" s="156"/>
      <c r="GS62" s="156"/>
      <c r="GT62" s="156"/>
      <c r="GU62" s="156"/>
      <c r="GV62" s="156"/>
      <c r="GW62" s="156"/>
      <c r="GX62" s="156"/>
      <c r="GY62" s="156"/>
      <c r="GZ62" s="156"/>
      <c r="HA62" s="156"/>
      <c r="HB62" s="156"/>
      <c r="HC62" s="156"/>
      <c r="HD62" s="156"/>
      <c r="HE62" s="156"/>
      <c r="HF62" s="156"/>
      <c r="HG62" s="156"/>
      <c r="HH62" s="156"/>
      <c r="HI62" s="156"/>
      <c r="HJ62" s="156"/>
      <c r="HK62" s="156"/>
      <c r="HL62" s="156"/>
      <c r="HM62" s="156"/>
      <c r="HN62" s="156"/>
      <c r="HO62" s="156"/>
      <c r="HP62" s="156"/>
      <c r="HQ62" s="156"/>
      <c r="HR62" s="156"/>
      <c r="HS62" s="156"/>
      <c r="HT62" s="156"/>
      <c r="HU62" s="156"/>
      <c r="HV62" s="156"/>
      <c r="HW62" s="156"/>
      <c r="HX62" s="156"/>
      <c r="HY62" s="156"/>
      <c r="HZ62" s="156"/>
      <c r="IA62" s="156"/>
      <c r="IB62" s="156"/>
      <c r="IC62" s="156"/>
      <c r="ID62" s="156"/>
      <c r="IE62" s="156"/>
      <c r="IF62" s="156"/>
      <c r="IG62" s="156"/>
      <c r="IH62" s="156"/>
      <c r="II62" s="156"/>
      <c r="IJ62" s="156"/>
      <c r="IK62" s="156"/>
      <c r="IL62" s="156"/>
      <c r="IM62" s="156"/>
      <c r="IN62" s="156"/>
      <c r="IO62" s="156"/>
      <c r="IP62" s="156"/>
      <c r="IQ62" s="156"/>
      <c r="IR62" s="156"/>
      <c r="IS62" s="156"/>
      <c r="IT62" s="156"/>
      <c r="IU62" s="156"/>
      <c r="IV62" s="156"/>
    </row>
    <row r="63" spans="9:256" s="155" customFormat="1" ht="12.75">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6"/>
      <c r="CQ63" s="156"/>
      <c r="CR63" s="156"/>
      <c r="CS63" s="156"/>
      <c r="CT63" s="156"/>
      <c r="CU63" s="156"/>
      <c r="CV63" s="156"/>
      <c r="CW63" s="156"/>
      <c r="CX63" s="156"/>
      <c r="CY63" s="156"/>
      <c r="CZ63" s="156"/>
      <c r="DA63" s="156"/>
      <c r="DB63" s="156"/>
      <c r="DC63" s="156"/>
      <c r="DD63" s="156"/>
      <c r="DE63" s="156"/>
      <c r="DF63" s="156"/>
      <c r="DG63" s="156"/>
      <c r="DH63" s="156"/>
      <c r="DI63" s="156"/>
      <c r="DJ63" s="156"/>
      <c r="DK63" s="156"/>
      <c r="DL63" s="156"/>
      <c r="DM63" s="156"/>
      <c r="DN63" s="156"/>
      <c r="DO63" s="156"/>
      <c r="DP63" s="156"/>
      <c r="DQ63" s="156"/>
      <c r="DR63" s="156"/>
      <c r="DS63" s="156"/>
      <c r="DT63" s="156"/>
      <c r="DU63" s="156"/>
      <c r="DV63" s="156"/>
      <c r="DW63" s="156"/>
      <c r="DX63" s="156"/>
      <c r="DY63" s="156"/>
      <c r="DZ63" s="156"/>
      <c r="EA63" s="156"/>
      <c r="EB63" s="156"/>
      <c r="EC63" s="156"/>
      <c r="ED63" s="156"/>
      <c r="EE63" s="156"/>
      <c r="EF63" s="156"/>
      <c r="EG63" s="156"/>
      <c r="EH63" s="156"/>
      <c r="EI63" s="156"/>
      <c r="EJ63" s="156"/>
      <c r="EK63" s="156"/>
      <c r="EL63" s="156"/>
      <c r="EM63" s="156"/>
      <c r="EN63" s="156"/>
      <c r="EO63" s="156"/>
      <c r="EP63" s="156"/>
      <c r="EQ63" s="156"/>
      <c r="ER63" s="156"/>
      <c r="ES63" s="156"/>
      <c r="ET63" s="156"/>
      <c r="EU63" s="156"/>
      <c r="EV63" s="156"/>
      <c r="EW63" s="156"/>
      <c r="EX63" s="156"/>
      <c r="EY63" s="156"/>
      <c r="EZ63" s="156"/>
      <c r="FA63" s="156"/>
      <c r="FB63" s="156"/>
      <c r="FC63" s="156"/>
      <c r="FD63" s="156"/>
      <c r="FE63" s="156"/>
      <c r="FF63" s="156"/>
      <c r="FG63" s="156"/>
      <c r="FH63" s="156"/>
      <c r="FI63" s="156"/>
      <c r="FJ63" s="156"/>
      <c r="FK63" s="156"/>
      <c r="FL63" s="156"/>
      <c r="FM63" s="156"/>
      <c r="FN63" s="156"/>
      <c r="FO63" s="156"/>
      <c r="FP63" s="156"/>
      <c r="FQ63" s="156"/>
      <c r="FR63" s="156"/>
      <c r="FS63" s="156"/>
      <c r="FT63" s="156"/>
      <c r="FU63" s="156"/>
      <c r="FV63" s="156"/>
      <c r="FW63" s="156"/>
      <c r="FX63" s="156"/>
      <c r="FY63" s="156"/>
      <c r="FZ63" s="156"/>
      <c r="GA63" s="156"/>
      <c r="GB63" s="156"/>
      <c r="GC63" s="156"/>
      <c r="GD63" s="156"/>
      <c r="GE63" s="156"/>
      <c r="GF63" s="156"/>
      <c r="GG63" s="156"/>
      <c r="GH63" s="156"/>
      <c r="GI63" s="156"/>
      <c r="GJ63" s="156"/>
      <c r="GK63" s="156"/>
      <c r="GL63" s="156"/>
      <c r="GM63" s="156"/>
      <c r="GN63" s="156"/>
      <c r="GO63" s="156"/>
      <c r="GP63" s="156"/>
      <c r="GQ63" s="156"/>
      <c r="GR63" s="156"/>
      <c r="GS63" s="156"/>
      <c r="GT63" s="156"/>
      <c r="GU63" s="156"/>
      <c r="GV63" s="156"/>
      <c r="GW63" s="156"/>
      <c r="GX63" s="156"/>
      <c r="GY63" s="156"/>
      <c r="GZ63" s="156"/>
      <c r="HA63" s="156"/>
      <c r="HB63" s="156"/>
      <c r="HC63" s="156"/>
      <c r="HD63" s="156"/>
      <c r="HE63" s="156"/>
      <c r="HF63" s="156"/>
      <c r="HG63" s="156"/>
      <c r="HH63" s="156"/>
      <c r="HI63" s="156"/>
      <c r="HJ63" s="156"/>
      <c r="HK63" s="156"/>
      <c r="HL63" s="156"/>
      <c r="HM63" s="156"/>
      <c r="HN63" s="156"/>
      <c r="HO63" s="156"/>
      <c r="HP63" s="156"/>
      <c r="HQ63" s="156"/>
      <c r="HR63" s="156"/>
      <c r="HS63" s="156"/>
      <c r="HT63" s="156"/>
      <c r="HU63" s="156"/>
      <c r="HV63" s="156"/>
      <c r="HW63" s="156"/>
      <c r="HX63" s="156"/>
      <c r="HY63" s="156"/>
      <c r="HZ63" s="156"/>
      <c r="IA63" s="156"/>
      <c r="IB63" s="156"/>
      <c r="IC63" s="156"/>
      <c r="ID63" s="156"/>
      <c r="IE63" s="156"/>
      <c r="IF63" s="156"/>
      <c r="IG63" s="156"/>
      <c r="IH63" s="156"/>
      <c r="II63" s="156"/>
      <c r="IJ63" s="156"/>
      <c r="IK63" s="156"/>
      <c r="IL63" s="156"/>
      <c r="IM63" s="156"/>
      <c r="IN63" s="156"/>
      <c r="IO63" s="156"/>
      <c r="IP63" s="156"/>
      <c r="IQ63" s="156"/>
      <c r="IR63" s="156"/>
      <c r="IS63" s="156"/>
      <c r="IT63" s="156"/>
      <c r="IU63" s="156"/>
      <c r="IV63" s="156"/>
    </row>
    <row r="64" spans="9:256" s="155" customFormat="1" ht="12.75">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156"/>
      <c r="DE64" s="156"/>
      <c r="DF64" s="156"/>
      <c r="DG64" s="156"/>
      <c r="DH64" s="156"/>
      <c r="DI64" s="156"/>
      <c r="DJ64" s="156"/>
      <c r="DK64" s="156"/>
      <c r="DL64" s="156"/>
      <c r="DM64" s="156"/>
      <c r="DN64" s="156"/>
      <c r="DO64" s="156"/>
      <c r="DP64" s="156"/>
      <c r="DQ64" s="156"/>
      <c r="DR64" s="156"/>
      <c r="DS64" s="156"/>
      <c r="DT64" s="156"/>
      <c r="DU64" s="156"/>
      <c r="DV64" s="156"/>
      <c r="DW64" s="156"/>
      <c r="DX64" s="156"/>
      <c r="DY64" s="156"/>
      <c r="DZ64" s="156"/>
      <c r="EA64" s="156"/>
      <c r="EB64" s="156"/>
      <c r="EC64" s="156"/>
      <c r="ED64" s="156"/>
      <c r="EE64" s="156"/>
      <c r="EF64" s="156"/>
      <c r="EG64" s="156"/>
      <c r="EH64" s="156"/>
      <c r="EI64" s="156"/>
      <c r="EJ64" s="156"/>
      <c r="EK64" s="156"/>
      <c r="EL64" s="156"/>
      <c r="EM64" s="156"/>
      <c r="EN64" s="156"/>
      <c r="EO64" s="156"/>
      <c r="EP64" s="156"/>
      <c r="EQ64" s="156"/>
      <c r="ER64" s="156"/>
      <c r="ES64" s="156"/>
      <c r="ET64" s="156"/>
      <c r="EU64" s="156"/>
      <c r="EV64" s="156"/>
      <c r="EW64" s="156"/>
      <c r="EX64" s="156"/>
      <c r="EY64" s="156"/>
      <c r="EZ64" s="156"/>
      <c r="FA64" s="156"/>
      <c r="FB64" s="156"/>
      <c r="FC64" s="156"/>
      <c r="FD64" s="156"/>
      <c r="FE64" s="156"/>
      <c r="FF64" s="156"/>
      <c r="FG64" s="156"/>
      <c r="FH64" s="156"/>
      <c r="FI64" s="156"/>
      <c r="FJ64" s="156"/>
      <c r="FK64" s="156"/>
      <c r="FL64" s="156"/>
      <c r="FM64" s="156"/>
      <c r="FN64" s="156"/>
      <c r="FO64" s="156"/>
      <c r="FP64" s="156"/>
      <c r="FQ64" s="156"/>
      <c r="FR64" s="156"/>
      <c r="FS64" s="156"/>
      <c r="FT64" s="156"/>
      <c r="FU64" s="156"/>
      <c r="FV64" s="156"/>
      <c r="FW64" s="156"/>
      <c r="FX64" s="156"/>
      <c r="FY64" s="156"/>
      <c r="FZ64" s="156"/>
      <c r="GA64" s="156"/>
      <c r="GB64" s="156"/>
      <c r="GC64" s="156"/>
      <c r="GD64" s="156"/>
      <c r="GE64" s="156"/>
      <c r="GF64" s="156"/>
      <c r="GG64" s="156"/>
      <c r="GH64" s="156"/>
      <c r="GI64" s="156"/>
      <c r="GJ64" s="156"/>
      <c r="GK64" s="156"/>
      <c r="GL64" s="156"/>
      <c r="GM64" s="156"/>
      <c r="GN64" s="156"/>
      <c r="GO64" s="156"/>
      <c r="GP64" s="156"/>
      <c r="GQ64" s="156"/>
      <c r="GR64" s="156"/>
      <c r="GS64" s="156"/>
      <c r="GT64" s="156"/>
      <c r="GU64" s="156"/>
      <c r="GV64" s="156"/>
      <c r="GW64" s="156"/>
      <c r="GX64" s="156"/>
      <c r="GY64" s="156"/>
      <c r="GZ64" s="156"/>
      <c r="HA64" s="156"/>
      <c r="HB64" s="156"/>
      <c r="HC64" s="156"/>
      <c r="HD64" s="156"/>
      <c r="HE64" s="156"/>
      <c r="HF64" s="156"/>
      <c r="HG64" s="156"/>
      <c r="HH64" s="156"/>
      <c r="HI64" s="156"/>
      <c r="HJ64" s="156"/>
      <c r="HK64" s="156"/>
      <c r="HL64" s="156"/>
      <c r="HM64" s="156"/>
      <c r="HN64" s="156"/>
      <c r="HO64" s="156"/>
      <c r="HP64" s="156"/>
      <c r="HQ64" s="156"/>
      <c r="HR64" s="156"/>
      <c r="HS64" s="156"/>
      <c r="HT64" s="156"/>
      <c r="HU64" s="156"/>
      <c r="HV64" s="156"/>
      <c r="HW64" s="156"/>
      <c r="HX64" s="156"/>
      <c r="HY64" s="156"/>
      <c r="HZ64" s="156"/>
      <c r="IA64" s="156"/>
      <c r="IB64" s="156"/>
      <c r="IC64" s="156"/>
      <c r="ID64" s="156"/>
      <c r="IE64" s="156"/>
      <c r="IF64" s="156"/>
      <c r="IG64" s="156"/>
      <c r="IH64" s="156"/>
      <c r="II64" s="156"/>
      <c r="IJ64" s="156"/>
      <c r="IK64" s="156"/>
      <c r="IL64" s="156"/>
      <c r="IM64" s="156"/>
      <c r="IN64" s="156"/>
      <c r="IO64" s="156"/>
      <c r="IP64" s="156"/>
      <c r="IQ64" s="156"/>
      <c r="IR64" s="156"/>
      <c r="IS64" s="156"/>
      <c r="IT64" s="156"/>
      <c r="IU64" s="156"/>
      <c r="IV64" s="156"/>
    </row>
    <row r="65" spans="9:256" s="155" customFormat="1" ht="12.75">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156"/>
      <c r="DE65" s="156"/>
      <c r="DF65" s="156"/>
      <c r="DG65" s="156"/>
      <c r="DH65" s="156"/>
      <c r="DI65" s="156"/>
      <c r="DJ65" s="156"/>
      <c r="DK65" s="156"/>
      <c r="DL65" s="156"/>
      <c r="DM65" s="156"/>
      <c r="DN65" s="156"/>
      <c r="DO65" s="156"/>
      <c r="DP65" s="156"/>
      <c r="DQ65" s="156"/>
      <c r="DR65" s="156"/>
      <c r="DS65" s="156"/>
      <c r="DT65" s="156"/>
      <c r="DU65" s="156"/>
      <c r="DV65" s="156"/>
      <c r="DW65" s="156"/>
      <c r="DX65" s="156"/>
      <c r="DY65" s="156"/>
      <c r="DZ65" s="156"/>
      <c r="EA65" s="156"/>
      <c r="EB65" s="156"/>
      <c r="EC65" s="156"/>
      <c r="ED65" s="156"/>
      <c r="EE65" s="156"/>
      <c r="EF65" s="156"/>
      <c r="EG65" s="156"/>
      <c r="EH65" s="156"/>
      <c r="EI65" s="156"/>
      <c r="EJ65" s="156"/>
      <c r="EK65" s="156"/>
      <c r="EL65" s="156"/>
      <c r="EM65" s="156"/>
      <c r="EN65" s="156"/>
      <c r="EO65" s="156"/>
      <c r="EP65" s="156"/>
      <c r="EQ65" s="156"/>
      <c r="ER65" s="156"/>
      <c r="ES65" s="156"/>
      <c r="ET65" s="156"/>
      <c r="EU65" s="156"/>
      <c r="EV65" s="156"/>
      <c r="EW65" s="156"/>
      <c r="EX65" s="156"/>
      <c r="EY65" s="156"/>
      <c r="EZ65" s="156"/>
      <c r="FA65" s="156"/>
      <c r="FB65" s="156"/>
      <c r="FC65" s="156"/>
      <c r="FD65" s="156"/>
      <c r="FE65" s="156"/>
      <c r="FF65" s="156"/>
      <c r="FG65" s="156"/>
      <c r="FH65" s="156"/>
      <c r="FI65" s="156"/>
      <c r="FJ65" s="156"/>
      <c r="FK65" s="156"/>
      <c r="FL65" s="156"/>
      <c r="FM65" s="156"/>
      <c r="FN65" s="156"/>
      <c r="FO65" s="156"/>
      <c r="FP65" s="156"/>
      <c r="FQ65" s="156"/>
      <c r="FR65" s="156"/>
      <c r="FS65" s="156"/>
      <c r="FT65" s="156"/>
      <c r="FU65" s="156"/>
      <c r="FV65" s="156"/>
      <c r="FW65" s="156"/>
      <c r="FX65" s="156"/>
      <c r="FY65" s="156"/>
      <c r="FZ65" s="156"/>
      <c r="GA65" s="156"/>
      <c r="GB65" s="156"/>
      <c r="GC65" s="156"/>
      <c r="GD65" s="156"/>
      <c r="GE65" s="156"/>
      <c r="GF65" s="156"/>
      <c r="GG65" s="156"/>
      <c r="GH65" s="156"/>
      <c r="GI65" s="156"/>
      <c r="GJ65" s="156"/>
      <c r="GK65" s="156"/>
      <c r="GL65" s="156"/>
      <c r="GM65" s="156"/>
      <c r="GN65" s="156"/>
      <c r="GO65" s="156"/>
      <c r="GP65" s="156"/>
      <c r="GQ65" s="156"/>
      <c r="GR65" s="156"/>
      <c r="GS65" s="156"/>
      <c r="GT65" s="156"/>
      <c r="GU65" s="156"/>
      <c r="GV65" s="156"/>
      <c r="GW65" s="156"/>
      <c r="GX65" s="156"/>
      <c r="GY65" s="156"/>
      <c r="GZ65" s="156"/>
      <c r="HA65" s="156"/>
      <c r="HB65" s="156"/>
      <c r="HC65" s="156"/>
      <c r="HD65" s="156"/>
      <c r="HE65" s="156"/>
      <c r="HF65" s="156"/>
      <c r="HG65" s="156"/>
      <c r="HH65" s="156"/>
      <c r="HI65" s="156"/>
      <c r="HJ65" s="156"/>
      <c r="HK65" s="156"/>
      <c r="HL65" s="156"/>
      <c r="HM65" s="156"/>
      <c r="HN65" s="156"/>
      <c r="HO65" s="156"/>
      <c r="HP65" s="156"/>
      <c r="HQ65" s="156"/>
      <c r="HR65" s="156"/>
      <c r="HS65" s="156"/>
      <c r="HT65" s="156"/>
      <c r="HU65" s="156"/>
      <c r="HV65" s="156"/>
      <c r="HW65" s="156"/>
      <c r="HX65" s="156"/>
      <c r="HY65" s="156"/>
      <c r="HZ65" s="156"/>
      <c r="IA65" s="156"/>
      <c r="IB65" s="156"/>
      <c r="IC65" s="156"/>
      <c r="ID65" s="156"/>
      <c r="IE65" s="156"/>
      <c r="IF65" s="156"/>
      <c r="IG65" s="156"/>
      <c r="IH65" s="156"/>
      <c r="II65" s="156"/>
      <c r="IJ65" s="156"/>
      <c r="IK65" s="156"/>
      <c r="IL65" s="156"/>
      <c r="IM65" s="156"/>
      <c r="IN65" s="156"/>
      <c r="IO65" s="156"/>
      <c r="IP65" s="156"/>
      <c r="IQ65" s="156"/>
      <c r="IR65" s="156"/>
      <c r="IS65" s="156"/>
      <c r="IT65" s="156"/>
      <c r="IU65" s="156"/>
      <c r="IV65" s="156"/>
    </row>
    <row r="66" spans="9:256" s="155" customFormat="1" ht="12.75">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56"/>
      <c r="ED66" s="156"/>
      <c r="EE66" s="156"/>
      <c r="EF66" s="156"/>
      <c r="EG66" s="156"/>
      <c r="EH66" s="156"/>
      <c r="EI66" s="156"/>
      <c r="EJ66" s="156"/>
      <c r="EK66" s="156"/>
      <c r="EL66" s="156"/>
      <c r="EM66" s="156"/>
      <c r="EN66" s="156"/>
      <c r="EO66" s="156"/>
      <c r="EP66" s="156"/>
      <c r="EQ66" s="156"/>
      <c r="ER66" s="156"/>
      <c r="ES66" s="156"/>
      <c r="ET66" s="156"/>
      <c r="EU66" s="156"/>
      <c r="EV66" s="156"/>
      <c r="EW66" s="156"/>
      <c r="EX66" s="156"/>
      <c r="EY66" s="156"/>
      <c r="EZ66" s="156"/>
      <c r="FA66" s="156"/>
      <c r="FB66" s="156"/>
      <c r="FC66" s="156"/>
      <c r="FD66" s="156"/>
      <c r="FE66" s="156"/>
      <c r="FF66" s="156"/>
      <c r="FG66" s="156"/>
      <c r="FH66" s="156"/>
      <c r="FI66" s="156"/>
      <c r="FJ66" s="156"/>
      <c r="FK66" s="156"/>
      <c r="FL66" s="156"/>
      <c r="FM66" s="156"/>
      <c r="FN66" s="156"/>
      <c r="FO66" s="156"/>
      <c r="FP66" s="156"/>
      <c r="FQ66" s="156"/>
      <c r="FR66" s="156"/>
      <c r="FS66" s="156"/>
      <c r="FT66" s="156"/>
      <c r="FU66" s="156"/>
      <c r="FV66" s="156"/>
      <c r="FW66" s="156"/>
      <c r="FX66" s="156"/>
      <c r="FY66" s="156"/>
      <c r="FZ66" s="156"/>
      <c r="GA66" s="156"/>
      <c r="GB66" s="156"/>
      <c r="GC66" s="156"/>
      <c r="GD66" s="156"/>
      <c r="GE66" s="156"/>
      <c r="GF66" s="156"/>
      <c r="GG66" s="156"/>
      <c r="GH66" s="156"/>
      <c r="GI66" s="156"/>
      <c r="GJ66" s="156"/>
      <c r="GK66" s="156"/>
      <c r="GL66" s="156"/>
      <c r="GM66" s="156"/>
      <c r="GN66" s="156"/>
      <c r="GO66" s="156"/>
      <c r="GP66" s="156"/>
      <c r="GQ66" s="156"/>
      <c r="GR66" s="156"/>
      <c r="GS66" s="156"/>
      <c r="GT66" s="156"/>
      <c r="GU66" s="156"/>
      <c r="GV66" s="156"/>
      <c r="GW66" s="156"/>
      <c r="GX66" s="156"/>
      <c r="GY66" s="156"/>
      <c r="GZ66" s="156"/>
      <c r="HA66" s="156"/>
      <c r="HB66" s="156"/>
      <c r="HC66" s="156"/>
      <c r="HD66" s="156"/>
      <c r="HE66" s="156"/>
      <c r="HF66" s="156"/>
      <c r="HG66" s="156"/>
      <c r="HH66" s="156"/>
      <c r="HI66" s="156"/>
      <c r="HJ66" s="156"/>
      <c r="HK66" s="156"/>
      <c r="HL66" s="156"/>
      <c r="HM66" s="156"/>
      <c r="HN66" s="156"/>
      <c r="HO66" s="156"/>
      <c r="HP66" s="156"/>
      <c r="HQ66" s="156"/>
      <c r="HR66" s="156"/>
      <c r="HS66" s="156"/>
      <c r="HT66" s="156"/>
      <c r="HU66" s="156"/>
      <c r="HV66" s="156"/>
      <c r="HW66" s="156"/>
      <c r="HX66" s="156"/>
      <c r="HY66" s="156"/>
      <c r="HZ66" s="156"/>
      <c r="IA66" s="156"/>
      <c r="IB66" s="156"/>
      <c r="IC66" s="156"/>
      <c r="ID66" s="156"/>
      <c r="IE66" s="156"/>
      <c r="IF66" s="156"/>
      <c r="IG66" s="156"/>
      <c r="IH66" s="156"/>
      <c r="II66" s="156"/>
      <c r="IJ66" s="156"/>
      <c r="IK66" s="156"/>
      <c r="IL66" s="156"/>
      <c r="IM66" s="156"/>
      <c r="IN66" s="156"/>
      <c r="IO66" s="156"/>
      <c r="IP66" s="156"/>
      <c r="IQ66" s="156"/>
      <c r="IR66" s="156"/>
      <c r="IS66" s="156"/>
      <c r="IT66" s="156"/>
      <c r="IU66" s="156"/>
      <c r="IV66" s="156"/>
    </row>
    <row r="67" spans="9:256" s="155" customFormat="1" ht="12.75">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c r="GF67" s="156"/>
      <c r="GG67" s="156"/>
      <c r="GH67" s="156"/>
      <c r="GI67" s="156"/>
      <c r="GJ67" s="156"/>
      <c r="GK67" s="156"/>
      <c r="GL67" s="156"/>
      <c r="GM67" s="156"/>
      <c r="GN67" s="156"/>
      <c r="GO67" s="156"/>
      <c r="GP67" s="156"/>
      <c r="GQ67" s="156"/>
      <c r="GR67" s="156"/>
      <c r="GS67" s="156"/>
      <c r="GT67" s="156"/>
      <c r="GU67" s="156"/>
      <c r="GV67" s="156"/>
      <c r="GW67" s="156"/>
      <c r="GX67" s="156"/>
      <c r="GY67" s="156"/>
      <c r="GZ67" s="156"/>
      <c r="HA67" s="156"/>
      <c r="HB67" s="156"/>
      <c r="HC67" s="156"/>
      <c r="HD67" s="156"/>
      <c r="HE67" s="156"/>
      <c r="HF67" s="156"/>
      <c r="HG67" s="156"/>
      <c r="HH67" s="156"/>
      <c r="HI67" s="156"/>
      <c r="HJ67" s="156"/>
      <c r="HK67" s="156"/>
      <c r="HL67" s="156"/>
      <c r="HM67" s="156"/>
      <c r="HN67" s="156"/>
      <c r="HO67" s="156"/>
      <c r="HP67" s="156"/>
      <c r="HQ67" s="156"/>
      <c r="HR67" s="156"/>
      <c r="HS67" s="156"/>
      <c r="HT67" s="156"/>
      <c r="HU67" s="156"/>
      <c r="HV67" s="156"/>
      <c r="HW67" s="156"/>
      <c r="HX67" s="156"/>
      <c r="HY67" s="156"/>
      <c r="HZ67" s="156"/>
      <c r="IA67" s="156"/>
      <c r="IB67" s="156"/>
      <c r="IC67" s="156"/>
      <c r="ID67" s="156"/>
      <c r="IE67" s="156"/>
      <c r="IF67" s="156"/>
      <c r="IG67" s="156"/>
      <c r="IH67" s="156"/>
      <c r="II67" s="156"/>
      <c r="IJ67" s="156"/>
      <c r="IK67" s="156"/>
      <c r="IL67" s="156"/>
      <c r="IM67" s="156"/>
      <c r="IN67" s="156"/>
      <c r="IO67" s="156"/>
      <c r="IP67" s="156"/>
      <c r="IQ67" s="156"/>
      <c r="IR67" s="156"/>
      <c r="IS67" s="156"/>
      <c r="IT67" s="156"/>
      <c r="IU67" s="156"/>
      <c r="IV67" s="156"/>
    </row>
    <row r="68" spans="9:256" s="155" customFormat="1" ht="12.75">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c r="GF68" s="156"/>
      <c r="GG68" s="156"/>
      <c r="GH68" s="156"/>
      <c r="GI68" s="156"/>
      <c r="GJ68" s="156"/>
      <c r="GK68" s="156"/>
      <c r="GL68" s="156"/>
      <c r="GM68" s="156"/>
      <c r="GN68" s="156"/>
      <c r="GO68" s="156"/>
      <c r="GP68" s="156"/>
      <c r="GQ68" s="156"/>
      <c r="GR68" s="156"/>
      <c r="GS68" s="156"/>
      <c r="GT68" s="156"/>
      <c r="GU68" s="156"/>
      <c r="GV68" s="156"/>
      <c r="GW68" s="156"/>
      <c r="GX68" s="156"/>
      <c r="GY68" s="156"/>
      <c r="GZ68" s="156"/>
      <c r="HA68" s="156"/>
      <c r="HB68" s="156"/>
      <c r="HC68" s="156"/>
      <c r="HD68" s="156"/>
      <c r="HE68" s="156"/>
      <c r="HF68" s="156"/>
      <c r="HG68" s="156"/>
      <c r="HH68" s="156"/>
      <c r="HI68" s="156"/>
      <c r="HJ68" s="156"/>
      <c r="HK68" s="156"/>
      <c r="HL68" s="156"/>
      <c r="HM68" s="156"/>
      <c r="HN68" s="156"/>
      <c r="HO68" s="156"/>
      <c r="HP68" s="156"/>
      <c r="HQ68" s="156"/>
      <c r="HR68" s="156"/>
      <c r="HS68" s="156"/>
      <c r="HT68" s="156"/>
      <c r="HU68" s="156"/>
      <c r="HV68" s="156"/>
      <c r="HW68" s="156"/>
      <c r="HX68" s="156"/>
      <c r="HY68" s="156"/>
      <c r="HZ68" s="156"/>
      <c r="IA68" s="156"/>
      <c r="IB68" s="156"/>
      <c r="IC68" s="156"/>
      <c r="ID68" s="156"/>
      <c r="IE68" s="156"/>
      <c r="IF68" s="156"/>
      <c r="IG68" s="156"/>
      <c r="IH68" s="156"/>
      <c r="II68" s="156"/>
      <c r="IJ68" s="156"/>
      <c r="IK68" s="156"/>
      <c r="IL68" s="156"/>
      <c r="IM68" s="156"/>
      <c r="IN68" s="156"/>
      <c r="IO68" s="156"/>
      <c r="IP68" s="156"/>
      <c r="IQ68" s="156"/>
      <c r="IR68" s="156"/>
      <c r="IS68" s="156"/>
      <c r="IT68" s="156"/>
      <c r="IU68" s="156"/>
      <c r="IV68" s="156"/>
    </row>
    <row r="69" spans="9:256" s="155" customFormat="1" ht="12.75">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c r="GH69" s="156"/>
      <c r="GI69" s="156"/>
      <c r="GJ69" s="156"/>
      <c r="GK69" s="156"/>
      <c r="GL69" s="156"/>
      <c r="GM69" s="156"/>
      <c r="GN69" s="156"/>
      <c r="GO69" s="156"/>
      <c r="GP69" s="156"/>
      <c r="GQ69" s="156"/>
      <c r="GR69" s="156"/>
      <c r="GS69" s="156"/>
      <c r="GT69" s="156"/>
      <c r="GU69" s="156"/>
      <c r="GV69" s="156"/>
      <c r="GW69" s="156"/>
      <c r="GX69" s="156"/>
      <c r="GY69" s="156"/>
      <c r="GZ69" s="156"/>
      <c r="HA69" s="156"/>
      <c r="HB69" s="156"/>
      <c r="HC69" s="156"/>
      <c r="HD69" s="156"/>
      <c r="HE69" s="156"/>
      <c r="HF69" s="156"/>
      <c r="HG69" s="156"/>
      <c r="HH69" s="156"/>
      <c r="HI69" s="156"/>
      <c r="HJ69" s="156"/>
      <c r="HK69" s="156"/>
      <c r="HL69" s="156"/>
      <c r="HM69" s="156"/>
      <c r="HN69" s="156"/>
      <c r="HO69" s="156"/>
      <c r="HP69" s="156"/>
      <c r="HQ69" s="156"/>
      <c r="HR69" s="156"/>
      <c r="HS69" s="156"/>
      <c r="HT69" s="156"/>
      <c r="HU69" s="156"/>
      <c r="HV69" s="156"/>
      <c r="HW69" s="156"/>
      <c r="HX69" s="156"/>
      <c r="HY69" s="156"/>
      <c r="HZ69" s="156"/>
      <c r="IA69" s="156"/>
      <c r="IB69" s="156"/>
      <c r="IC69" s="156"/>
      <c r="ID69" s="156"/>
      <c r="IE69" s="156"/>
      <c r="IF69" s="156"/>
      <c r="IG69" s="156"/>
      <c r="IH69" s="156"/>
      <c r="II69" s="156"/>
      <c r="IJ69" s="156"/>
      <c r="IK69" s="156"/>
      <c r="IL69" s="156"/>
      <c r="IM69" s="156"/>
      <c r="IN69" s="156"/>
      <c r="IO69" s="156"/>
      <c r="IP69" s="156"/>
      <c r="IQ69" s="156"/>
      <c r="IR69" s="156"/>
      <c r="IS69" s="156"/>
      <c r="IT69" s="156"/>
      <c r="IU69" s="156"/>
      <c r="IV69" s="156"/>
    </row>
    <row r="70" spans="9:256" s="155" customFormat="1" ht="12.75">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6"/>
      <c r="GL70" s="156"/>
      <c r="GM70" s="156"/>
      <c r="GN70" s="156"/>
      <c r="GO70" s="156"/>
      <c r="GP70" s="156"/>
      <c r="GQ70" s="156"/>
      <c r="GR70" s="156"/>
      <c r="GS70" s="156"/>
      <c r="GT70" s="156"/>
      <c r="GU70" s="156"/>
      <c r="GV70" s="156"/>
      <c r="GW70" s="156"/>
      <c r="GX70" s="156"/>
      <c r="GY70" s="156"/>
      <c r="GZ70" s="156"/>
      <c r="HA70" s="156"/>
      <c r="HB70" s="156"/>
      <c r="HC70" s="156"/>
      <c r="HD70" s="156"/>
      <c r="HE70" s="156"/>
      <c r="HF70" s="156"/>
      <c r="HG70" s="156"/>
      <c r="HH70" s="156"/>
      <c r="HI70" s="156"/>
      <c r="HJ70" s="156"/>
      <c r="HK70" s="156"/>
      <c r="HL70" s="156"/>
      <c r="HM70" s="156"/>
      <c r="HN70" s="156"/>
      <c r="HO70" s="156"/>
      <c r="HP70" s="156"/>
      <c r="HQ70" s="156"/>
      <c r="HR70" s="156"/>
      <c r="HS70" s="156"/>
      <c r="HT70" s="156"/>
      <c r="HU70" s="156"/>
      <c r="HV70" s="156"/>
      <c r="HW70" s="156"/>
      <c r="HX70" s="156"/>
      <c r="HY70" s="156"/>
      <c r="HZ70" s="156"/>
      <c r="IA70" s="156"/>
      <c r="IB70" s="156"/>
      <c r="IC70" s="156"/>
      <c r="ID70" s="156"/>
      <c r="IE70" s="156"/>
      <c r="IF70" s="156"/>
      <c r="IG70" s="156"/>
      <c r="IH70" s="156"/>
      <c r="II70" s="156"/>
      <c r="IJ70" s="156"/>
      <c r="IK70" s="156"/>
      <c r="IL70" s="156"/>
      <c r="IM70" s="156"/>
      <c r="IN70" s="156"/>
      <c r="IO70" s="156"/>
      <c r="IP70" s="156"/>
      <c r="IQ70" s="156"/>
      <c r="IR70" s="156"/>
      <c r="IS70" s="156"/>
      <c r="IT70" s="156"/>
      <c r="IU70" s="156"/>
      <c r="IV70" s="156"/>
    </row>
    <row r="71" spans="9:256" s="155" customFormat="1" ht="12.75">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c r="GH71" s="156"/>
      <c r="GI71" s="156"/>
      <c r="GJ71" s="156"/>
      <c r="GK71" s="156"/>
      <c r="GL71" s="156"/>
      <c r="GM71" s="156"/>
      <c r="GN71" s="156"/>
      <c r="GO71" s="156"/>
      <c r="GP71" s="156"/>
      <c r="GQ71" s="156"/>
      <c r="GR71" s="156"/>
      <c r="GS71" s="156"/>
      <c r="GT71" s="156"/>
      <c r="GU71" s="156"/>
      <c r="GV71" s="156"/>
      <c r="GW71" s="156"/>
      <c r="GX71" s="156"/>
      <c r="GY71" s="156"/>
      <c r="GZ71" s="156"/>
      <c r="HA71" s="156"/>
      <c r="HB71" s="156"/>
      <c r="HC71" s="156"/>
      <c r="HD71" s="156"/>
      <c r="HE71" s="156"/>
      <c r="HF71" s="156"/>
      <c r="HG71" s="156"/>
      <c r="HH71" s="156"/>
      <c r="HI71" s="156"/>
      <c r="HJ71" s="156"/>
      <c r="HK71" s="156"/>
      <c r="HL71" s="156"/>
      <c r="HM71" s="156"/>
      <c r="HN71" s="156"/>
      <c r="HO71" s="156"/>
      <c r="HP71" s="156"/>
      <c r="HQ71" s="156"/>
      <c r="HR71" s="156"/>
      <c r="HS71" s="156"/>
      <c r="HT71" s="156"/>
      <c r="HU71" s="156"/>
      <c r="HV71" s="156"/>
      <c r="HW71" s="156"/>
      <c r="HX71" s="156"/>
      <c r="HY71" s="156"/>
      <c r="HZ71" s="156"/>
      <c r="IA71" s="156"/>
      <c r="IB71" s="156"/>
      <c r="IC71" s="156"/>
      <c r="ID71" s="156"/>
      <c r="IE71" s="156"/>
      <c r="IF71" s="156"/>
      <c r="IG71" s="156"/>
      <c r="IH71" s="156"/>
      <c r="II71" s="156"/>
      <c r="IJ71" s="156"/>
      <c r="IK71" s="156"/>
      <c r="IL71" s="156"/>
      <c r="IM71" s="156"/>
      <c r="IN71" s="156"/>
      <c r="IO71" s="156"/>
      <c r="IP71" s="156"/>
      <c r="IQ71" s="156"/>
      <c r="IR71" s="156"/>
      <c r="IS71" s="156"/>
      <c r="IT71" s="156"/>
      <c r="IU71" s="156"/>
      <c r="IV71" s="156"/>
    </row>
    <row r="72" spans="9:256" s="155" customFormat="1" ht="12.75">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c r="GH72" s="156"/>
      <c r="GI72" s="156"/>
      <c r="GJ72" s="156"/>
      <c r="GK72" s="156"/>
      <c r="GL72" s="156"/>
      <c r="GM72" s="156"/>
      <c r="GN72" s="156"/>
      <c r="GO72" s="156"/>
      <c r="GP72" s="156"/>
      <c r="GQ72" s="156"/>
      <c r="GR72" s="156"/>
      <c r="GS72" s="156"/>
      <c r="GT72" s="156"/>
      <c r="GU72" s="156"/>
      <c r="GV72" s="156"/>
      <c r="GW72" s="156"/>
      <c r="GX72" s="156"/>
      <c r="GY72" s="156"/>
      <c r="GZ72" s="156"/>
      <c r="HA72" s="156"/>
      <c r="HB72" s="156"/>
      <c r="HC72" s="156"/>
      <c r="HD72" s="156"/>
      <c r="HE72" s="156"/>
      <c r="HF72" s="156"/>
      <c r="HG72" s="156"/>
      <c r="HH72" s="156"/>
      <c r="HI72" s="156"/>
      <c r="HJ72" s="156"/>
      <c r="HK72" s="156"/>
      <c r="HL72" s="156"/>
      <c r="HM72" s="156"/>
      <c r="HN72" s="156"/>
      <c r="HO72" s="156"/>
      <c r="HP72" s="156"/>
      <c r="HQ72" s="156"/>
      <c r="HR72" s="156"/>
      <c r="HS72" s="156"/>
      <c r="HT72" s="156"/>
      <c r="HU72" s="156"/>
      <c r="HV72" s="156"/>
      <c r="HW72" s="156"/>
      <c r="HX72" s="156"/>
      <c r="HY72" s="156"/>
      <c r="HZ72" s="156"/>
      <c r="IA72" s="156"/>
      <c r="IB72" s="156"/>
      <c r="IC72" s="156"/>
      <c r="ID72" s="156"/>
      <c r="IE72" s="156"/>
      <c r="IF72" s="156"/>
      <c r="IG72" s="156"/>
      <c r="IH72" s="156"/>
      <c r="II72" s="156"/>
      <c r="IJ72" s="156"/>
      <c r="IK72" s="156"/>
      <c r="IL72" s="156"/>
      <c r="IM72" s="156"/>
      <c r="IN72" s="156"/>
      <c r="IO72" s="156"/>
      <c r="IP72" s="156"/>
      <c r="IQ72" s="156"/>
      <c r="IR72" s="156"/>
      <c r="IS72" s="156"/>
      <c r="IT72" s="156"/>
      <c r="IU72" s="156"/>
      <c r="IV72" s="156"/>
    </row>
    <row r="73" spans="9:256" s="155" customFormat="1" ht="12.75">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c r="GF73" s="156"/>
      <c r="GG73" s="156"/>
      <c r="GH73" s="156"/>
      <c r="GI73" s="156"/>
      <c r="GJ73" s="156"/>
      <c r="GK73" s="156"/>
      <c r="GL73" s="156"/>
      <c r="GM73" s="156"/>
      <c r="GN73" s="156"/>
      <c r="GO73" s="156"/>
      <c r="GP73" s="156"/>
      <c r="GQ73" s="156"/>
      <c r="GR73" s="156"/>
      <c r="GS73" s="156"/>
      <c r="GT73" s="156"/>
      <c r="GU73" s="156"/>
      <c r="GV73" s="156"/>
      <c r="GW73" s="156"/>
      <c r="GX73" s="156"/>
      <c r="GY73" s="156"/>
      <c r="GZ73" s="156"/>
      <c r="HA73" s="156"/>
      <c r="HB73" s="156"/>
      <c r="HC73" s="156"/>
      <c r="HD73" s="156"/>
      <c r="HE73" s="156"/>
      <c r="HF73" s="156"/>
      <c r="HG73" s="156"/>
      <c r="HH73" s="156"/>
      <c r="HI73" s="156"/>
      <c r="HJ73" s="156"/>
      <c r="HK73" s="156"/>
      <c r="HL73" s="156"/>
      <c r="HM73" s="156"/>
      <c r="HN73" s="156"/>
      <c r="HO73" s="156"/>
      <c r="HP73" s="156"/>
      <c r="HQ73" s="156"/>
      <c r="HR73" s="156"/>
      <c r="HS73" s="156"/>
      <c r="HT73" s="156"/>
      <c r="HU73" s="156"/>
      <c r="HV73" s="156"/>
      <c r="HW73" s="156"/>
      <c r="HX73" s="156"/>
      <c r="HY73" s="156"/>
      <c r="HZ73" s="156"/>
      <c r="IA73" s="156"/>
      <c r="IB73" s="156"/>
      <c r="IC73" s="156"/>
      <c r="ID73" s="156"/>
      <c r="IE73" s="156"/>
      <c r="IF73" s="156"/>
      <c r="IG73" s="156"/>
      <c r="IH73" s="156"/>
      <c r="II73" s="156"/>
      <c r="IJ73" s="156"/>
      <c r="IK73" s="156"/>
      <c r="IL73" s="156"/>
      <c r="IM73" s="156"/>
      <c r="IN73" s="156"/>
      <c r="IO73" s="156"/>
      <c r="IP73" s="156"/>
      <c r="IQ73" s="156"/>
      <c r="IR73" s="156"/>
      <c r="IS73" s="156"/>
      <c r="IT73" s="156"/>
      <c r="IU73" s="156"/>
      <c r="IV73" s="156"/>
    </row>
    <row r="74" spans="9:256" s="155" customFormat="1" ht="12.75">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c r="GF74" s="156"/>
      <c r="GG74" s="156"/>
      <c r="GH74" s="156"/>
      <c r="GI74" s="156"/>
      <c r="GJ74" s="156"/>
      <c r="GK74" s="156"/>
      <c r="GL74" s="156"/>
      <c r="GM74" s="156"/>
      <c r="GN74" s="156"/>
      <c r="GO74" s="156"/>
      <c r="GP74" s="156"/>
      <c r="GQ74" s="156"/>
      <c r="GR74" s="156"/>
      <c r="GS74" s="156"/>
      <c r="GT74" s="156"/>
      <c r="GU74" s="156"/>
      <c r="GV74" s="156"/>
      <c r="GW74" s="156"/>
      <c r="GX74" s="156"/>
      <c r="GY74" s="156"/>
      <c r="GZ74" s="156"/>
      <c r="HA74" s="156"/>
      <c r="HB74" s="156"/>
      <c r="HC74" s="156"/>
      <c r="HD74" s="156"/>
      <c r="HE74" s="156"/>
      <c r="HF74" s="156"/>
      <c r="HG74" s="156"/>
      <c r="HH74" s="156"/>
      <c r="HI74" s="156"/>
      <c r="HJ74" s="156"/>
      <c r="HK74" s="156"/>
      <c r="HL74" s="156"/>
      <c r="HM74" s="156"/>
      <c r="HN74" s="156"/>
      <c r="HO74" s="156"/>
      <c r="HP74" s="156"/>
      <c r="HQ74" s="156"/>
      <c r="HR74" s="156"/>
      <c r="HS74" s="156"/>
      <c r="HT74" s="156"/>
      <c r="HU74" s="156"/>
      <c r="HV74" s="156"/>
      <c r="HW74" s="156"/>
      <c r="HX74" s="156"/>
      <c r="HY74" s="156"/>
      <c r="HZ74" s="156"/>
      <c r="IA74" s="156"/>
      <c r="IB74" s="156"/>
      <c r="IC74" s="156"/>
      <c r="ID74" s="156"/>
      <c r="IE74" s="156"/>
      <c r="IF74" s="156"/>
      <c r="IG74" s="156"/>
      <c r="IH74" s="156"/>
      <c r="II74" s="156"/>
      <c r="IJ74" s="156"/>
      <c r="IK74" s="156"/>
      <c r="IL74" s="156"/>
      <c r="IM74" s="156"/>
      <c r="IN74" s="156"/>
      <c r="IO74" s="156"/>
      <c r="IP74" s="156"/>
      <c r="IQ74" s="156"/>
      <c r="IR74" s="156"/>
      <c r="IS74" s="156"/>
      <c r="IT74" s="156"/>
      <c r="IU74" s="156"/>
      <c r="IV74" s="156"/>
    </row>
    <row r="75" spans="9:256" s="155" customFormat="1" ht="12.75">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c r="GF75" s="156"/>
      <c r="GG75" s="156"/>
      <c r="GH75" s="156"/>
      <c r="GI75" s="156"/>
      <c r="GJ75" s="156"/>
      <c r="GK75" s="156"/>
      <c r="GL75" s="156"/>
      <c r="GM75" s="156"/>
      <c r="GN75" s="156"/>
      <c r="GO75" s="156"/>
      <c r="GP75" s="156"/>
      <c r="GQ75" s="156"/>
      <c r="GR75" s="156"/>
      <c r="GS75" s="156"/>
      <c r="GT75" s="156"/>
      <c r="GU75" s="156"/>
      <c r="GV75" s="156"/>
      <c r="GW75" s="156"/>
      <c r="GX75" s="156"/>
      <c r="GY75" s="156"/>
      <c r="GZ75" s="156"/>
      <c r="HA75" s="156"/>
      <c r="HB75" s="156"/>
      <c r="HC75" s="156"/>
      <c r="HD75" s="156"/>
      <c r="HE75" s="156"/>
      <c r="HF75" s="156"/>
      <c r="HG75" s="156"/>
      <c r="HH75" s="156"/>
      <c r="HI75" s="156"/>
      <c r="HJ75" s="156"/>
      <c r="HK75" s="156"/>
      <c r="HL75" s="156"/>
      <c r="HM75" s="156"/>
      <c r="HN75" s="156"/>
      <c r="HO75" s="156"/>
      <c r="HP75" s="156"/>
      <c r="HQ75" s="156"/>
      <c r="HR75" s="156"/>
      <c r="HS75" s="156"/>
      <c r="HT75" s="156"/>
      <c r="HU75" s="156"/>
      <c r="HV75" s="156"/>
      <c r="HW75" s="156"/>
      <c r="HX75" s="156"/>
      <c r="HY75" s="156"/>
      <c r="HZ75" s="156"/>
      <c r="IA75" s="156"/>
      <c r="IB75" s="156"/>
      <c r="IC75" s="156"/>
      <c r="ID75" s="156"/>
      <c r="IE75" s="156"/>
      <c r="IF75" s="156"/>
      <c r="IG75" s="156"/>
      <c r="IH75" s="156"/>
      <c r="II75" s="156"/>
      <c r="IJ75" s="156"/>
      <c r="IK75" s="156"/>
      <c r="IL75" s="156"/>
      <c r="IM75" s="156"/>
      <c r="IN75" s="156"/>
      <c r="IO75" s="156"/>
      <c r="IP75" s="156"/>
      <c r="IQ75" s="156"/>
      <c r="IR75" s="156"/>
      <c r="IS75" s="156"/>
      <c r="IT75" s="156"/>
      <c r="IU75" s="156"/>
      <c r="IV75" s="156"/>
    </row>
    <row r="76" spans="9:256" s="155" customFormat="1" ht="12.75">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c r="GF76" s="156"/>
      <c r="GG76" s="156"/>
      <c r="GH76" s="156"/>
      <c r="GI76" s="156"/>
      <c r="GJ76" s="156"/>
      <c r="GK76" s="156"/>
      <c r="GL76" s="156"/>
      <c r="GM76" s="156"/>
      <c r="GN76" s="156"/>
      <c r="GO76" s="156"/>
      <c r="GP76" s="156"/>
      <c r="GQ76" s="156"/>
      <c r="GR76" s="156"/>
      <c r="GS76" s="156"/>
      <c r="GT76" s="156"/>
      <c r="GU76" s="156"/>
      <c r="GV76" s="156"/>
      <c r="GW76" s="156"/>
      <c r="GX76" s="156"/>
      <c r="GY76" s="156"/>
      <c r="GZ76" s="156"/>
      <c r="HA76" s="156"/>
      <c r="HB76" s="156"/>
      <c r="HC76" s="156"/>
      <c r="HD76" s="156"/>
      <c r="HE76" s="156"/>
      <c r="HF76" s="156"/>
      <c r="HG76" s="156"/>
      <c r="HH76" s="156"/>
      <c r="HI76" s="156"/>
      <c r="HJ76" s="156"/>
      <c r="HK76" s="156"/>
      <c r="HL76" s="156"/>
      <c r="HM76" s="156"/>
      <c r="HN76" s="156"/>
      <c r="HO76" s="156"/>
      <c r="HP76" s="156"/>
      <c r="HQ76" s="156"/>
      <c r="HR76" s="156"/>
      <c r="HS76" s="156"/>
      <c r="HT76" s="156"/>
      <c r="HU76" s="156"/>
      <c r="HV76" s="156"/>
      <c r="HW76" s="156"/>
      <c r="HX76" s="156"/>
      <c r="HY76" s="156"/>
      <c r="HZ76" s="156"/>
      <c r="IA76" s="156"/>
      <c r="IB76" s="156"/>
      <c r="IC76" s="156"/>
      <c r="ID76" s="156"/>
      <c r="IE76" s="156"/>
      <c r="IF76" s="156"/>
      <c r="IG76" s="156"/>
      <c r="IH76" s="156"/>
      <c r="II76" s="156"/>
      <c r="IJ76" s="156"/>
      <c r="IK76" s="156"/>
      <c r="IL76" s="156"/>
      <c r="IM76" s="156"/>
      <c r="IN76" s="156"/>
      <c r="IO76" s="156"/>
      <c r="IP76" s="156"/>
      <c r="IQ76" s="156"/>
      <c r="IR76" s="156"/>
      <c r="IS76" s="156"/>
      <c r="IT76" s="156"/>
      <c r="IU76" s="156"/>
      <c r="IV76" s="156"/>
    </row>
    <row r="77" spans="9:256" s="155" customFormat="1" ht="12.75">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156"/>
      <c r="CG77" s="156"/>
      <c r="CH77" s="156"/>
      <c r="CI77" s="156"/>
      <c r="CJ77" s="156"/>
      <c r="CK77" s="156"/>
      <c r="CL77" s="156"/>
      <c r="CM77" s="156"/>
      <c r="CN77" s="156"/>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156"/>
      <c r="DO77" s="156"/>
      <c r="DP77" s="156"/>
      <c r="DQ77" s="156"/>
      <c r="DR77" s="156"/>
      <c r="DS77" s="156"/>
      <c r="DT77" s="156"/>
      <c r="DU77" s="156"/>
      <c r="DV77" s="156"/>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156"/>
      <c r="GD77" s="156"/>
      <c r="GE77" s="156"/>
      <c r="GF77" s="156"/>
      <c r="GG77" s="156"/>
      <c r="GH77" s="156"/>
      <c r="GI77" s="156"/>
      <c r="GJ77" s="156"/>
      <c r="GK77" s="156"/>
      <c r="GL77" s="156"/>
      <c r="GM77" s="156"/>
      <c r="GN77" s="156"/>
      <c r="GO77" s="156"/>
      <c r="GP77" s="156"/>
      <c r="GQ77" s="156"/>
      <c r="GR77" s="156"/>
      <c r="GS77" s="156"/>
      <c r="GT77" s="156"/>
      <c r="GU77" s="156"/>
      <c r="GV77" s="156"/>
      <c r="GW77" s="156"/>
      <c r="GX77" s="156"/>
      <c r="GY77" s="156"/>
      <c r="GZ77" s="156"/>
      <c r="HA77" s="156"/>
      <c r="HB77" s="156"/>
      <c r="HC77" s="156"/>
      <c r="HD77" s="156"/>
      <c r="HE77" s="156"/>
      <c r="HF77" s="156"/>
      <c r="HG77" s="156"/>
      <c r="HH77" s="156"/>
      <c r="HI77" s="156"/>
      <c r="HJ77" s="156"/>
      <c r="HK77" s="156"/>
      <c r="HL77" s="156"/>
      <c r="HM77" s="156"/>
      <c r="HN77" s="156"/>
      <c r="HO77" s="156"/>
      <c r="HP77" s="156"/>
      <c r="HQ77" s="156"/>
      <c r="HR77" s="156"/>
      <c r="HS77" s="156"/>
      <c r="HT77" s="156"/>
      <c r="HU77" s="156"/>
      <c r="HV77" s="156"/>
      <c r="HW77" s="156"/>
      <c r="HX77" s="156"/>
      <c r="HY77" s="156"/>
      <c r="HZ77" s="156"/>
      <c r="IA77" s="156"/>
      <c r="IB77" s="156"/>
      <c r="IC77" s="156"/>
      <c r="ID77" s="156"/>
      <c r="IE77" s="156"/>
      <c r="IF77" s="156"/>
      <c r="IG77" s="156"/>
      <c r="IH77" s="156"/>
      <c r="II77" s="156"/>
      <c r="IJ77" s="156"/>
      <c r="IK77" s="156"/>
      <c r="IL77" s="156"/>
      <c r="IM77" s="156"/>
      <c r="IN77" s="156"/>
      <c r="IO77" s="156"/>
      <c r="IP77" s="156"/>
      <c r="IQ77" s="156"/>
      <c r="IR77" s="156"/>
      <c r="IS77" s="156"/>
      <c r="IT77" s="156"/>
      <c r="IU77" s="156"/>
      <c r="IV77" s="156"/>
    </row>
    <row r="78" spans="9:256" s="155" customFormat="1" ht="12.75">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6"/>
      <c r="DU78" s="156"/>
      <c r="DV78" s="156"/>
      <c r="DW78" s="156"/>
      <c r="DX78" s="156"/>
      <c r="DY78" s="156"/>
      <c r="DZ78" s="156"/>
      <c r="EA78" s="156"/>
      <c r="EB78" s="156"/>
      <c r="EC78" s="156"/>
      <c r="ED78" s="156"/>
      <c r="EE78" s="156"/>
      <c r="EF78" s="156"/>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6"/>
      <c r="FV78" s="156"/>
      <c r="FW78" s="156"/>
      <c r="FX78" s="156"/>
      <c r="FY78" s="156"/>
      <c r="FZ78" s="156"/>
      <c r="GA78" s="156"/>
      <c r="GB78" s="156"/>
      <c r="GC78" s="156"/>
      <c r="GD78" s="156"/>
      <c r="GE78" s="156"/>
      <c r="GF78" s="156"/>
      <c r="GG78" s="156"/>
      <c r="GH78" s="156"/>
      <c r="GI78" s="156"/>
      <c r="GJ78" s="156"/>
      <c r="GK78" s="156"/>
      <c r="GL78" s="156"/>
      <c r="GM78" s="156"/>
      <c r="GN78" s="156"/>
      <c r="GO78" s="156"/>
      <c r="GP78" s="156"/>
      <c r="GQ78" s="156"/>
      <c r="GR78" s="156"/>
      <c r="GS78" s="156"/>
      <c r="GT78" s="156"/>
      <c r="GU78" s="156"/>
      <c r="GV78" s="156"/>
      <c r="GW78" s="156"/>
      <c r="GX78" s="156"/>
      <c r="GY78" s="156"/>
      <c r="GZ78" s="156"/>
      <c r="HA78" s="156"/>
      <c r="HB78" s="156"/>
      <c r="HC78" s="156"/>
      <c r="HD78" s="156"/>
      <c r="HE78" s="156"/>
      <c r="HF78" s="156"/>
      <c r="HG78" s="156"/>
      <c r="HH78" s="156"/>
      <c r="HI78" s="156"/>
      <c r="HJ78" s="156"/>
      <c r="HK78" s="156"/>
      <c r="HL78" s="156"/>
      <c r="HM78" s="156"/>
      <c r="HN78" s="156"/>
      <c r="HO78" s="156"/>
      <c r="HP78" s="156"/>
      <c r="HQ78" s="156"/>
      <c r="HR78" s="156"/>
      <c r="HS78" s="156"/>
      <c r="HT78" s="156"/>
      <c r="HU78" s="156"/>
      <c r="HV78" s="156"/>
      <c r="HW78" s="156"/>
      <c r="HX78" s="156"/>
      <c r="HY78" s="156"/>
      <c r="HZ78" s="156"/>
      <c r="IA78" s="156"/>
      <c r="IB78" s="156"/>
      <c r="IC78" s="156"/>
      <c r="ID78" s="156"/>
      <c r="IE78" s="156"/>
      <c r="IF78" s="156"/>
      <c r="IG78" s="156"/>
      <c r="IH78" s="156"/>
      <c r="II78" s="156"/>
      <c r="IJ78" s="156"/>
      <c r="IK78" s="156"/>
      <c r="IL78" s="156"/>
      <c r="IM78" s="156"/>
      <c r="IN78" s="156"/>
      <c r="IO78" s="156"/>
      <c r="IP78" s="156"/>
      <c r="IQ78" s="156"/>
      <c r="IR78" s="156"/>
      <c r="IS78" s="156"/>
      <c r="IT78" s="156"/>
      <c r="IU78" s="156"/>
      <c r="IV78" s="156"/>
    </row>
    <row r="79" spans="9:256" s="155" customFormat="1" ht="12.75">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6"/>
      <c r="FV79" s="156"/>
      <c r="FW79" s="156"/>
      <c r="FX79" s="156"/>
      <c r="FY79" s="156"/>
      <c r="FZ79" s="156"/>
      <c r="GA79" s="156"/>
      <c r="GB79" s="156"/>
      <c r="GC79" s="156"/>
      <c r="GD79" s="156"/>
      <c r="GE79" s="156"/>
      <c r="GF79" s="156"/>
      <c r="GG79" s="156"/>
      <c r="GH79" s="156"/>
      <c r="GI79" s="156"/>
      <c r="GJ79" s="156"/>
      <c r="GK79" s="156"/>
      <c r="GL79" s="156"/>
      <c r="GM79" s="156"/>
      <c r="GN79" s="156"/>
      <c r="GO79" s="156"/>
      <c r="GP79" s="156"/>
      <c r="GQ79" s="156"/>
      <c r="GR79" s="156"/>
      <c r="GS79" s="156"/>
      <c r="GT79" s="156"/>
      <c r="GU79" s="156"/>
      <c r="GV79" s="156"/>
      <c r="GW79" s="156"/>
      <c r="GX79" s="156"/>
      <c r="GY79" s="156"/>
      <c r="GZ79" s="156"/>
      <c r="HA79" s="156"/>
      <c r="HB79" s="156"/>
      <c r="HC79" s="156"/>
      <c r="HD79" s="156"/>
      <c r="HE79" s="156"/>
      <c r="HF79" s="156"/>
      <c r="HG79" s="156"/>
      <c r="HH79" s="156"/>
      <c r="HI79" s="156"/>
      <c r="HJ79" s="156"/>
      <c r="HK79" s="156"/>
      <c r="HL79" s="156"/>
      <c r="HM79" s="156"/>
      <c r="HN79" s="156"/>
      <c r="HO79" s="156"/>
      <c r="HP79" s="156"/>
      <c r="HQ79" s="156"/>
      <c r="HR79" s="156"/>
      <c r="HS79" s="156"/>
      <c r="HT79" s="156"/>
      <c r="HU79" s="156"/>
      <c r="HV79" s="156"/>
      <c r="HW79" s="156"/>
      <c r="HX79" s="156"/>
      <c r="HY79" s="156"/>
      <c r="HZ79" s="156"/>
      <c r="IA79" s="156"/>
      <c r="IB79" s="156"/>
      <c r="IC79" s="156"/>
      <c r="ID79" s="156"/>
      <c r="IE79" s="156"/>
      <c r="IF79" s="156"/>
      <c r="IG79" s="156"/>
      <c r="IH79" s="156"/>
      <c r="II79" s="156"/>
      <c r="IJ79" s="156"/>
      <c r="IK79" s="156"/>
      <c r="IL79" s="156"/>
      <c r="IM79" s="156"/>
      <c r="IN79" s="156"/>
      <c r="IO79" s="156"/>
      <c r="IP79" s="156"/>
      <c r="IQ79" s="156"/>
      <c r="IR79" s="156"/>
      <c r="IS79" s="156"/>
      <c r="IT79" s="156"/>
      <c r="IU79" s="156"/>
      <c r="IV79" s="156"/>
    </row>
    <row r="80" spans="9:256" s="155" customFormat="1" ht="12.75">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6"/>
      <c r="FV80" s="156"/>
      <c r="FW80" s="156"/>
      <c r="FX80" s="156"/>
      <c r="FY80" s="156"/>
      <c r="FZ80" s="156"/>
      <c r="GA80" s="156"/>
      <c r="GB80" s="156"/>
      <c r="GC80" s="156"/>
      <c r="GD80" s="156"/>
      <c r="GE80" s="156"/>
      <c r="GF80" s="156"/>
      <c r="GG80" s="156"/>
      <c r="GH80" s="156"/>
      <c r="GI80" s="156"/>
      <c r="GJ80" s="156"/>
      <c r="GK80" s="156"/>
      <c r="GL80" s="156"/>
      <c r="GM80" s="156"/>
      <c r="GN80" s="156"/>
      <c r="GO80" s="156"/>
      <c r="GP80" s="156"/>
      <c r="GQ80" s="156"/>
      <c r="GR80" s="156"/>
      <c r="GS80" s="156"/>
      <c r="GT80" s="156"/>
      <c r="GU80" s="156"/>
      <c r="GV80" s="156"/>
      <c r="GW80" s="156"/>
      <c r="GX80" s="156"/>
      <c r="GY80" s="156"/>
      <c r="GZ80" s="156"/>
      <c r="HA80" s="156"/>
      <c r="HB80" s="156"/>
      <c r="HC80" s="156"/>
      <c r="HD80" s="156"/>
      <c r="HE80" s="156"/>
      <c r="HF80" s="156"/>
      <c r="HG80" s="156"/>
      <c r="HH80" s="156"/>
      <c r="HI80" s="156"/>
      <c r="HJ80" s="156"/>
      <c r="HK80" s="156"/>
      <c r="HL80" s="156"/>
      <c r="HM80" s="156"/>
      <c r="HN80" s="156"/>
      <c r="HO80" s="156"/>
      <c r="HP80" s="156"/>
      <c r="HQ80" s="156"/>
      <c r="HR80" s="156"/>
      <c r="HS80" s="156"/>
      <c r="HT80" s="156"/>
      <c r="HU80" s="156"/>
      <c r="HV80" s="156"/>
      <c r="HW80" s="156"/>
      <c r="HX80" s="156"/>
      <c r="HY80" s="156"/>
      <c r="HZ80" s="156"/>
      <c r="IA80" s="156"/>
      <c r="IB80" s="156"/>
      <c r="IC80" s="156"/>
      <c r="ID80" s="156"/>
      <c r="IE80" s="156"/>
      <c r="IF80" s="156"/>
      <c r="IG80" s="156"/>
      <c r="IH80" s="156"/>
      <c r="II80" s="156"/>
      <c r="IJ80" s="156"/>
      <c r="IK80" s="156"/>
      <c r="IL80" s="156"/>
      <c r="IM80" s="156"/>
      <c r="IN80" s="156"/>
      <c r="IO80" s="156"/>
      <c r="IP80" s="156"/>
      <c r="IQ80" s="156"/>
      <c r="IR80" s="156"/>
      <c r="IS80" s="156"/>
      <c r="IT80" s="156"/>
      <c r="IU80" s="156"/>
      <c r="IV80" s="156"/>
    </row>
    <row r="81" spans="9:256" s="155" customFormat="1" ht="12.75">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6"/>
      <c r="FV81" s="156"/>
      <c r="FW81" s="156"/>
      <c r="FX81" s="156"/>
      <c r="FY81" s="156"/>
      <c r="FZ81" s="156"/>
      <c r="GA81" s="156"/>
      <c r="GB81" s="156"/>
      <c r="GC81" s="156"/>
      <c r="GD81" s="156"/>
      <c r="GE81" s="156"/>
      <c r="GF81" s="156"/>
      <c r="GG81" s="156"/>
      <c r="GH81" s="156"/>
      <c r="GI81" s="156"/>
      <c r="GJ81" s="156"/>
      <c r="GK81" s="156"/>
      <c r="GL81" s="156"/>
      <c r="GM81" s="156"/>
      <c r="GN81" s="156"/>
      <c r="GO81" s="156"/>
      <c r="GP81" s="156"/>
      <c r="GQ81" s="156"/>
      <c r="GR81" s="156"/>
      <c r="GS81" s="156"/>
      <c r="GT81" s="156"/>
      <c r="GU81" s="156"/>
      <c r="GV81" s="156"/>
      <c r="GW81" s="156"/>
      <c r="GX81" s="156"/>
      <c r="GY81" s="156"/>
      <c r="GZ81" s="156"/>
      <c r="HA81" s="156"/>
      <c r="HB81" s="156"/>
      <c r="HC81" s="156"/>
      <c r="HD81" s="156"/>
      <c r="HE81" s="156"/>
      <c r="HF81" s="156"/>
      <c r="HG81" s="156"/>
      <c r="HH81" s="156"/>
      <c r="HI81" s="156"/>
      <c r="HJ81" s="156"/>
      <c r="HK81" s="156"/>
      <c r="HL81" s="156"/>
      <c r="HM81" s="156"/>
      <c r="HN81" s="156"/>
      <c r="HO81" s="156"/>
      <c r="HP81" s="156"/>
      <c r="HQ81" s="156"/>
      <c r="HR81" s="156"/>
      <c r="HS81" s="156"/>
      <c r="HT81" s="156"/>
      <c r="HU81" s="156"/>
      <c r="HV81" s="156"/>
      <c r="HW81" s="156"/>
      <c r="HX81" s="156"/>
      <c r="HY81" s="156"/>
      <c r="HZ81" s="156"/>
      <c r="IA81" s="156"/>
      <c r="IB81" s="156"/>
      <c r="IC81" s="156"/>
      <c r="ID81" s="156"/>
      <c r="IE81" s="156"/>
      <c r="IF81" s="156"/>
      <c r="IG81" s="156"/>
      <c r="IH81" s="156"/>
      <c r="II81" s="156"/>
      <c r="IJ81" s="156"/>
      <c r="IK81" s="156"/>
      <c r="IL81" s="156"/>
      <c r="IM81" s="156"/>
      <c r="IN81" s="156"/>
      <c r="IO81" s="156"/>
      <c r="IP81" s="156"/>
      <c r="IQ81" s="156"/>
      <c r="IR81" s="156"/>
      <c r="IS81" s="156"/>
      <c r="IT81" s="156"/>
      <c r="IU81" s="156"/>
      <c r="IV81" s="156"/>
    </row>
    <row r="82" spans="9:256" s="155" customFormat="1" ht="12.75">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c r="GF82" s="156"/>
      <c r="GG82" s="156"/>
      <c r="GH82" s="156"/>
      <c r="GI82" s="156"/>
      <c r="GJ82" s="156"/>
      <c r="GK82" s="156"/>
      <c r="GL82" s="156"/>
      <c r="GM82" s="156"/>
      <c r="GN82" s="156"/>
      <c r="GO82" s="156"/>
      <c r="GP82" s="156"/>
      <c r="GQ82" s="156"/>
      <c r="GR82" s="156"/>
      <c r="GS82" s="156"/>
      <c r="GT82" s="156"/>
      <c r="GU82" s="156"/>
      <c r="GV82" s="156"/>
      <c r="GW82" s="156"/>
      <c r="GX82" s="156"/>
      <c r="GY82" s="156"/>
      <c r="GZ82" s="156"/>
      <c r="HA82" s="156"/>
      <c r="HB82" s="156"/>
      <c r="HC82" s="156"/>
      <c r="HD82" s="156"/>
      <c r="HE82" s="156"/>
      <c r="HF82" s="156"/>
      <c r="HG82" s="156"/>
      <c r="HH82" s="156"/>
      <c r="HI82" s="156"/>
      <c r="HJ82" s="156"/>
      <c r="HK82" s="156"/>
      <c r="HL82" s="156"/>
      <c r="HM82" s="156"/>
      <c r="HN82" s="156"/>
      <c r="HO82" s="156"/>
      <c r="HP82" s="156"/>
      <c r="HQ82" s="156"/>
      <c r="HR82" s="156"/>
      <c r="HS82" s="156"/>
      <c r="HT82" s="156"/>
      <c r="HU82" s="156"/>
      <c r="HV82" s="156"/>
      <c r="HW82" s="156"/>
      <c r="HX82" s="156"/>
      <c r="HY82" s="156"/>
      <c r="HZ82" s="156"/>
      <c r="IA82" s="156"/>
      <c r="IB82" s="156"/>
      <c r="IC82" s="156"/>
      <c r="ID82" s="156"/>
      <c r="IE82" s="156"/>
      <c r="IF82" s="156"/>
      <c r="IG82" s="156"/>
      <c r="IH82" s="156"/>
      <c r="II82" s="156"/>
      <c r="IJ82" s="156"/>
      <c r="IK82" s="156"/>
      <c r="IL82" s="156"/>
      <c r="IM82" s="156"/>
      <c r="IN82" s="156"/>
      <c r="IO82" s="156"/>
      <c r="IP82" s="156"/>
      <c r="IQ82" s="156"/>
      <c r="IR82" s="156"/>
      <c r="IS82" s="156"/>
      <c r="IT82" s="156"/>
      <c r="IU82" s="156"/>
      <c r="IV82" s="156"/>
    </row>
    <row r="83" spans="9:256" s="155" customFormat="1" ht="12.75">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c r="GF83" s="156"/>
      <c r="GG83" s="156"/>
      <c r="GH83" s="156"/>
      <c r="GI83" s="156"/>
      <c r="GJ83" s="156"/>
      <c r="GK83" s="156"/>
      <c r="GL83" s="156"/>
      <c r="GM83" s="156"/>
      <c r="GN83" s="156"/>
      <c r="GO83" s="156"/>
      <c r="GP83" s="156"/>
      <c r="GQ83" s="156"/>
      <c r="GR83" s="156"/>
      <c r="GS83" s="156"/>
      <c r="GT83" s="156"/>
      <c r="GU83" s="156"/>
      <c r="GV83" s="156"/>
      <c r="GW83" s="156"/>
      <c r="GX83" s="156"/>
      <c r="GY83" s="156"/>
      <c r="GZ83" s="156"/>
      <c r="HA83" s="156"/>
      <c r="HB83" s="156"/>
      <c r="HC83" s="156"/>
      <c r="HD83" s="156"/>
      <c r="HE83" s="156"/>
      <c r="HF83" s="156"/>
      <c r="HG83" s="156"/>
      <c r="HH83" s="156"/>
      <c r="HI83" s="156"/>
      <c r="HJ83" s="156"/>
      <c r="HK83" s="156"/>
      <c r="HL83" s="156"/>
      <c r="HM83" s="156"/>
      <c r="HN83" s="156"/>
      <c r="HO83" s="156"/>
      <c r="HP83" s="156"/>
      <c r="HQ83" s="156"/>
      <c r="HR83" s="156"/>
      <c r="HS83" s="156"/>
      <c r="HT83" s="156"/>
      <c r="HU83" s="156"/>
      <c r="HV83" s="156"/>
      <c r="HW83" s="156"/>
      <c r="HX83" s="156"/>
      <c r="HY83" s="156"/>
      <c r="HZ83" s="156"/>
      <c r="IA83" s="156"/>
      <c r="IB83" s="156"/>
      <c r="IC83" s="156"/>
      <c r="ID83" s="156"/>
      <c r="IE83" s="156"/>
      <c r="IF83" s="156"/>
      <c r="IG83" s="156"/>
      <c r="IH83" s="156"/>
      <c r="II83" s="156"/>
      <c r="IJ83" s="156"/>
      <c r="IK83" s="156"/>
      <c r="IL83" s="156"/>
      <c r="IM83" s="156"/>
      <c r="IN83" s="156"/>
      <c r="IO83" s="156"/>
      <c r="IP83" s="156"/>
      <c r="IQ83" s="156"/>
      <c r="IR83" s="156"/>
      <c r="IS83" s="156"/>
      <c r="IT83" s="156"/>
      <c r="IU83" s="156"/>
      <c r="IV83" s="156"/>
    </row>
    <row r="84" spans="9:256" s="155" customFormat="1" ht="12.75">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c r="GH84" s="156"/>
      <c r="GI84" s="156"/>
      <c r="GJ84" s="156"/>
      <c r="GK84" s="156"/>
      <c r="GL84" s="156"/>
      <c r="GM84" s="156"/>
      <c r="GN84" s="156"/>
      <c r="GO84" s="156"/>
      <c r="GP84" s="156"/>
      <c r="GQ84" s="156"/>
      <c r="GR84" s="156"/>
      <c r="GS84" s="156"/>
      <c r="GT84" s="156"/>
      <c r="GU84" s="156"/>
      <c r="GV84" s="156"/>
      <c r="GW84" s="156"/>
      <c r="GX84" s="156"/>
      <c r="GY84" s="156"/>
      <c r="GZ84" s="156"/>
      <c r="HA84" s="156"/>
      <c r="HB84" s="156"/>
      <c r="HC84" s="156"/>
      <c r="HD84" s="156"/>
      <c r="HE84" s="156"/>
      <c r="HF84" s="156"/>
      <c r="HG84" s="156"/>
      <c r="HH84" s="156"/>
      <c r="HI84" s="156"/>
      <c r="HJ84" s="156"/>
      <c r="HK84" s="156"/>
      <c r="HL84" s="156"/>
      <c r="HM84" s="156"/>
      <c r="HN84" s="156"/>
      <c r="HO84" s="156"/>
      <c r="HP84" s="156"/>
      <c r="HQ84" s="156"/>
      <c r="HR84" s="156"/>
      <c r="HS84" s="156"/>
      <c r="HT84" s="156"/>
      <c r="HU84" s="156"/>
      <c r="HV84" s="156"/>
      <c r="HW84" s="156"/>
      <c r="HX84" s="156"/>
      <c r="HY84" s="156"/>
      <c r="HZ84" s="156"/>
      <c r="IA84" s="156"/>
      <c r="IB84" s="156"/>
      <c r="IC84" s="156"/>
      <c r="ID84" s="156"/>
      <c r="IE84" s="156"/>
      <c r="IF84" s="156"/>
      <c r="IG84" s="156"/>
      <c r="IH84" s="156"/>
      <c r="II84" s="156"/>
      <c r="IJ84" s="156"/>
      <c r="IK84" s="156"/>
      <c r="IL84" s="156"/>
      <c r="IM84" s="156"/>
      <c r="IN84" s="156"/>
      <c r="IO84" s="156"/>
      <c r="IP84" s="156"/>
      <c r="IQ84" s="156"/>
      <c r="IR84" s="156"/>
      <c r="IS84" s="156"/>
      <c r="IT84" s="156"/>
      <c r="IU84" s="156"/>
      <c r="IV84" s="156"/>
    </row>
    <row r="85" spans="9:256" s="155" customFormat="1" ht="12.75">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c r="GH85" s="156"/>
      <c r="GI85" s="156"/>
      <c r="GJ85" s="156"/>
      <c r="GK85" s="156"/>
      <c r="GL85" s="156"/>
      <c r="GM85" s="156"/>
      <c r="GN85" s="156"/>
      <c r="GO85" s="156"/>
      <c r="GP85" s="156"/>
      <c r="GQ85" s="156"/>
      <c r="GR85" s="156"/>
      <c r="GS85" s="156"/>
      <c r="GT85" s="156"/>
      <c r="GU85" s="156"/>
      <c r="GV85" s="156"/>
      <c r="GW85" s="156"/>
      <c r="GX85" s="156"/>
      <c r="GY85" s="156"/>
      <c r="GZ85" s="156"/>
      <c r="HA85" s="156"/>
      <c r="HB85" s="156"/>
      <c r="HC85" s="156"/>
      <c r="HD85" s="156"/>
      <c r="HE85" s="156"/>
      <c r="HF85" s="156"/>
      <c r="HG85" s="156"/>
      <c r="HH85" s="156"/>
      <c r="HI85" s="156"/>
      <c r="HJ85" s="156"/>
      <c r="HK85" s="156"/>
      <c r="HL85" s="156"/>
      <c r="HM85" s="156"/>
      <c r="HN85" s="156"/>
      <c r="HO85" s="156"/>
      <c r="HP85" s="156"/>
      <c r="HQ85" s="156"/>
      <c r="HR85" s="156"/>
      <c r="HS85" s="156"/>
      <c r="HT85" s="156"/>
      <c r="HU85" s="156"/>
      <c r="HV85" s="156"/>
      <c r="HW85" s="156"/>
      <c r="HX85" s="156"/>
      <c r="HY85" s="156"/>
      <c r="HZ85" s="156"/>
      <c r="IA85" s="156"/>
      <c r="IB85" s="156"/>
      <c r="IC85" s="156"/>
      <c r="ID85" s="156"/>
      <c r="IE85" s="156"/>
      <c r="IF85" s="156"/>
      <c r="IG85" s="156"/>
      <c r="IH85" s="156"/>
      <c r="II85" s="156"/>
      <c r="IJ85" s="156"/>
      <c r="IK85" s="156"/>
      <c r="IL85" s="156"/>
      <c r="IM85" s="156"/>
      <c r="IN85" s="156"/>
      <c r="IO85" s="156"/>
      <c r="IP85" s="156"/>
      <c r="IQ85" s="156"/>
      <c r="IR85" s="156"/>
      <c r="IS85" s="156"/>
      <c r="IT85" s="156"/>
      <c r="IU85" s="156"/>
      <c r="IV85" s="156"/>
    </row>
    <row r="86" spans="9:256" s="155" customFormat="1" ht="12.75">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6"/>
      <c r="GL86" s="156"/>
      <c r="GM86" s="156"/>
      <c r="GN86" s="156"/>
      <c r="GO86" s="156"/>
      <c r="GP86" s="156"/>
      <c r="GQ86" s="156"/>
      <c r="GR86" s="156"/>
      <c r="GS86" s="156"/>
      <c r="GT86" s="156"/>
      <c r="GU86" s="156"/>
      <c r="GV86" s="156"/>
      <c r="GW86" s="156"/>
      <c r="GX86" s="156"/>
      <c r="GY86" s="156"/>
      <c r="GZ86" s="156"/>
      <c r="HA86" s="156"/>
      <c r="HB86" s="156"/>
      <c r="HC86" s="156"/>
      <c r="HD86" s="156"/>
      <c r="HE86" s="156"/>
      <c r="HF86" s="156"/>
      <c r="HG86" s="156"/>
      <c r="HH86" s="156"/>
      <c r="HI86" s="156"/>
      <c r="HJ86" s="156"/>
      <c r="HK86" s="156"/>
      <c r="HL86" s="156"/>
      <c r="HM86" s="156"/>
      <c r="HN86" s="156"/>
      <c r="HO86" s="156"/>
      <c r="HP86" s="156"/>
      <c r="HQ86" s="156"/>
      <c r="HR86" s="156"/>
      <c r="HS86" s="156"/>
      <c r="HT86" s="156"/>
      <c r="HU86" s="156"/>
      <c r="HV86" s="156"/>
      <c r="HW86" s="156"/>
      <c r="HX86" s="156"/>
      <c r="HY86" s="156"/>
      <c r="HZ86" s="156"/>
      <c r="IA86" s="156"/>
      <c r="IB86" s="156"/>
      <c r="IC86" s="156"/>
      <c r="ID86" s="156"/>
      <c r="IE86" s="156"/>
      <c r="IF86" s="156"/>
      <c r="IG86" s="156"/>
      <c r="IH86" s="156"/>
      <c r="II86" s="156"/>
      <c r="IJ86" s="156"/>
      <c r="IK86" s="156"/>
      <c r="IL86" s="156"/>
      <c r="IM86" s="156"/>
      <c r="IN86" s="156"/>
      <c r="IO86" s="156"/>
      <c r="IP86" s="156"/>
      <c r="IQ86" s="156"/>
      <c r="IR86" s="156"/>
      <c r="IS86" s="156"/>
      <c r="IT86" s="156"/>
      <c r="IU86" s="156"/>
      <c r="IV86" s="156"/>
    </row>
    <row r="87" spans="9:256" s="155" customFormat="1" ht="12.75">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c r="GH87" s="156"/>
      <c r="GI87" s="156"/>
      <c r="GJ87" s="156"/>
      <c r="GK87" s="156"/>
      <c r="GL87" s="156"/>
      <c r="GM87" s="156"/>
      <c r="GN87" s="156"/>
      <c r="GO87" s="156"/>
      <c r="GP87" s="156"/>
      <c r="GQ87" s="156"/>
      <c r="GR87" s="156"/>
      <c r="GS87" s="156"/>
      <c r="GT87" s="156"/>
      <c r="GU87" s="156"/>
      <c r="GV87" s="156"/>
      <c r="GW87" s="156"/>
      <c r="GX87" s="156"/>
      <c r="GY87" s="156"/>
      <c r="GZ87" s="156"/>
      <c r="HA87" s="156"/>
      <c r="HB87" s="156"/>
      <c r="HC87" s="156"/>
      <c r="HD87" s="156"/>
      <c r="HE87" s="156"/>
      <c r="HF87" s="156"/>
      <c r="HG87" s="156"/>
      <c r="HH87" s="156"/>
      <c r="HI87" s="156"/>
      <c r="HJ87" s="156"/>
      <c r="HK87" s="156"/>
      <c r="HL87" s="156"/>
      <c r="HM87" s="156"/>
      <c r="HN87" s="156"/>
      <c r="HO87" s="156"/>
      <c r="HP87" s="156"/>
      <c r="HQ87" s="156"/>
      <c r="HR87" s="156"/>
      <c r="HS87" s="156"/>
      <c r="HT87" s="156"/>
      <c r="HU87" s="156"/>
      <c r="HV87" s="156"/>
      <c r="HW87" s="156"/>
      <c r="HX87" s="156"/>
      <c r="HY87" s="156"/>
      <c r="HZ87" s="156"/>
      <c r="IA87" s="156"/>
      <c r="IB87" s="156"/>
      <c r="IC87" s="156"/>
      <c r="ID87" s="156"/>
      <c r="IE87" s="156"/>
      <c r="IF87" s="156"/>
      <c r="IG87" s="156"/>
      <c r="IH87" s="156"/>
      <c r="II87" s="156"/>
      <c r="IJ87" s="156"/>
      <c r="IK87" s="156"/>
      <c r="IL87" s="156"/>
      <c r="IM87" s="156"/>
      <c r="IN87" s="156"/>
      <c r="IO87" s="156"/>
      <c r="IP87" s="156"/>
      <c r="IQ87" s="156"/>
      <c r="IR87" s="156"/>
      <c r="IS87" s="156"/>
      <c r="IT87" s="156"/>
      <c r="IU87" s="156"/>
      <c r="IV87" s="156"/>
    </row>
    <row r="88" spans="9:256" s="155" customFormat="1" ht="12.75">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6"/>
      <c r="GL88" s="156"/>
      <c r="GM88" s="156"/>
      <c r="GN88" s="156"/>
      <c r="GO88" s="156"/>
      <c r="GP88" s="156"/>
      <c r="GQ88" s="156"/>
      <c r="GR88" s="156"/>
      <c r="GS88" s="156"/>
      <c r="GT88" s="156"/>
      <c r="GU88" s="156"/>
      <c r="GV88" s="156"/>
      <c r="GW88" s="156"/>
      <c r="GX88" s="156"/>
      <c r="GY88" s="156"/>
      <c r="GZ88" s="156"/>
      <c r="HA88" s="156"/>
      <c r="HB88" s="156"/>
      <c r="HC88" s="156"/>
      <c r="HD88" s="156"/>
      <c r="HE88" s="156"/>
      <c r="HF88" s="156"/>
      <c r="HG88" s="156"/>
      <c r="HH88" s="156"/>
      <c r="HI88" s="156"/>
      <c r="HJ88" s="156"/>
      <c r="HK88" s="156"/>
      <c r="HL88" s="156"/>
      <c r="HM88" s="156"/>
      <c r="HN88" s="156"/>
      <c r="HO88" s="156"/>
      <c r="HP88" s="156"/>
      <c r="HQ88" s="156"/>
      <c r="HR88" s="156"/>
      <c r="HS88" s="156"/>
      <c r="HT88" s="156"/>
      <c r="HU88" s="156"/>
      <c r="HV88" s="156"/>
      <c r="HW88" s="156"/>
      <c r="HX88" s="156"/>
      <c r="HY88" s="156"/>
      <c r="HZ88" s="156"/>
      <c r="IA88" s="156"/>
      <c r="IB88" s="156"/>
      <c r="IC88" s="156"/>
      <c r="ID88" s="156"/>
      <c r="IE88" s="156"/>
      <c r="IF88" s="156"/>
      <c r="IG88" s="156"/>
      <c r="IH88" s="156"/>
      <c r="II88" s="156"/>
      <c r="IJ88" s="156"/>
      <c r="IK88" s="156"/>
      <c r="IL88" s="156"/>
      <c r="IM88" s="156"/>
      <c r="IN88" s="156"/>
      <c r="IO88" s="156"/>
      <c r="IP88" s="156"/>
      <c r="IQ88" s="156"/>
      <c r="IR88" s="156"/>
      <c r="IS88" s="156"/>
      <c r="IT88" s="156"/>
      <c r="IU88" s="156"/>
      <c r="IV88" s="156"/>
    </row>
    <row r="89" spans="9:256" s="155" customFormat="1" ht="12.75">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c r="IM89" s="156"/>
      <c r="IN89" s="156"/>
      <c r="IO89" s="156"/>
      <c r="IP89" s="156"/>
      <c r="IQ89" s="156"/>
      <c r="IR89" s="156"/>
      <c r="IS89" s="156"/>
      <c r="IT89" s="156"/>
      <c r="IU89" s="156"/>
      <c r="IV89" s="156"/>
    </row>
    <row r="90" spans="9:256" s="155" customFormat="1" ht="12.75">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6"/>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6"/>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6"/>
      <c r="IM90" s="156"/>
      <c r="IN90" s="156"/>
      <c r="IO90" s="156"/>
      <c r="IP90" s="156"/>
      <c r="IQ90" s="156"/>
      <c r="IR90" s="156"/>
      <c r="IS90" s="156"/>
      <c r="IT90" s="156"/>
      <c r="IU90" s="156"/>
      <c r="IV90" s="156"/>
    </row>
    <row r="91" spans="9:256" s="155" customFormat="1" ht="12.75">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6"/>
      <c r="GL91" s="156"/>
      <c r="GM91" s="156"/>
      <c r="GN91" s="156"/>
      <c r="GO91" s="156"/>
      <c r="GP91" s="156"/>
      <c r="GQ91" s="156"/>
      <c r="GR91" s="156"/>
      <c r="GS91" s="156"/>
      <c r="GT91" s="156"/>
      <c r="GU91" s="156"/>
      <c r="GV91" s="156"/>
      <c r="GW91" s="156"/>
      <c r="GX91" s="156"/>
      <c r="GY91" s="156"/>
      <c r="GZ91" s="156"/>
      <c r="HA91" s="156"/>
      <c r="HB91" s="156"/>
      <c r="HC91" s="156"/>
      <c r="HD91" s="156"/>
      <c r="HE91" s="156"/>
      <c r="HF91" s="156"/>
      <c r="HG91" s="156"/>
      <c r="HH91" s="156"/>
      <c r="HI91" s="156"/>
      <c r="HJ91" s="156"/>
      <c r="HK91" s="156"/>
      <c r="HL91" s="156"/>
      <c r="HM91" s="156"/>
      <c r="HN91" s="156"/>
      <c r="HO91" s="156"/>
      <c r="HP91" s="156"/>
      <c r="HQ91" s="156"/>
      <c r="HR91" s="156"/>
      <c r="HS91" s="156"/>
      <c r="HT91" s="156"/>
      <c r="HU91" s="156"/>
      <c r="HV91" s="156"/>
      <c r="HW91" s="156"/>
      <c r="HX91" s="156"/>
      <c r="HY91" s="156"/>
      <c r="HZ91" s="156"/>
      <c r="IA91" s="156"/>
      <c r="IB91" s="156"/>
      <c r="IC91" s="156"/>
      <c r="ID91" s="156"/>
      <c r="IE91" s="156"/>
      <c r="IF91" s="156"/>
      <c r="IG91" s="156"/>
      <c r="IH91" s="156"/>
      <c r="II91" s="156"/>
      <c r="IJ91" s="156"/>
      <c r="IK91" s="156"/>
      <c r="IL91" s="156"/>
      <c r="IM91" s="156"/>
      <c r="IN91" s="156"/>
      <c r="IO91" s="156"/>
      <c r="IP91" s="156"/>
      <c r="IQ91" s="156"/>
      <c r="IR91" s="156"/>
      <c r="IS91" s="156"/>
      <c r="IT91" s="156"/>
      <c r="IU91" s="156"/>
      <c r="IV91" s="156"/>
    </row>
    <row r="92" spans="9:256" s="155" customFormat="1" ht="12.75">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6"/>
      <c r="GL92" s="156"/>
      <c r="GM92" s="156"/>
      <c r="GN92" s="156"/>
      <c r="GO92" s="156"/>
      <c r="GP92" s="156"/>
      <c r="GQ92" s="156"/>
      <c r="GR92" s="156"/>
      <c r="GS92" s="156"/>
      <c r="GT92" s="156"/>
      <c r="GU92" s="156"/>
      <c r="GV92" s="156"/>
      <c r="GW92" s="156"/>
      <c r="GX92" s="156"/>
      <c r="GY92" s="156"/>
      <c r="GZ92" s="156"/>
      <c r="HA92" s="156"/>
      <c r="HB92" s="156"/>
      <c r="HC92" s="156"/>
      <c r="HD92" s="156"/>
      <c r="HE92" s="156"/>
      <c r="HF92" s="156"/>
      <c r="HG92" s="156"/>
      <c r="HH92" s="156"/>
      <c r="HI92" s="156"/>
      <c r="HJ92" s="156"/>
      <c r="HK92" s="156"/>
      <c r="HL92" s="156"/>
      <c r="HM92" s="156"/>
      <c r="HN92" s="156"/>
      <c r="HO92" s="156"/>
      <c r="HP92" s="156"/>
      <c r="HQ92" s="156"/>
      <c r="HR92" s="156"/>
      <c r="HS92" s="156"/>
      <c r="HT92" s="156"/>
      <c r="HU92" s="156"/>
      <c r="HV92" s="156"/>
      <c r="HW92" s="156"/>
      <c r="HX92" s="156"/>
      <c r="HY92" s="156"/>
      <c r="HZ92" s="156"/>
      <c r="IA92" s="156"/>
      <c r="IB92" s="156"/>
      <c r="IC92" s="156"/>
      <c r="ID92" s="156"/>
      <c r="IE92" s="156"/>
      <c r="IF92" s="156"/>
      <c r="IG92" s="156"/>
      <c r="IH92" s="156"/>
      <c r="II92" s="156"/>
      <c r="IJ92" s="156"/>
      <c r="IK92" s="156"/>
      <c r="IL92" s="156"/>
      <c r="IM92" s="156"/>
      <c r="IN92" s="156"/>
      <c r="IO92" s="156"/>
      <c r="IP92" s="156"/>
      <c r="IQ92" s="156"/>
      <c r="IR92" s="156"/>
      <c r="IS92" s="156"/>
      <c r="IT92" s="156"/>
      <c r="IU92" s="156"/>
      <c r="IV92" s="156"/>
    </row>
    <row r="93" spans="9:256" s="155" customFormat="1" ht="12.75">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c r="GF93" s="156"/>
      <c r="GG93" s="156"/>
      <c r="GH93" s="156"/>
      <c r="GI93" s="156"/>
      <c r="GJ93" s="156"/>
      <c r="GK93" s="156"/>
      <c r="GL93" s="156"/>
      <c r="GM93" s="156"/>
      <c r="GN93" s="156"/>
      <c r="GO93" s="156"/>
      <c r="GP93" s="156"/>
      <c r="GQ93" s="156"/>
      <c r="GR93" s="156"/>
      <c r="GS93" s="156"/>
      <c r="GT93" s="156"/>
      <c r="GU93" s="156"/>
      <c r="GV93" s="156"/>
      <c r="GW93" s="156"/>
      <c r="GX93" s="156"/>
      <c r="GY93" s="156"/>
      <c r="GZ93" s="156"/>
      <c r="HA93" s="156"/>
      <c r="HB93" s="156"/>
      <c r="HC93" s="156"/>
      <c r="HD93" s="156"/>
      <c r="HE93" s="156"/>
      <c r="HF93" s="156"/>
      <c r="HG93" s="156"/>
      <c r="HH93" s="156"/>
      <c r="HI93" s="156"/>
      <c r="HJ93" s="156"/>
      <c r="HK93" s="156"/>
      <c r="HL93" s="156"/>
      <c r="HM93" s="156"/>
      <c r="HN93" s="156"/>
      <c r="HO93" s="156"/>
      <c r="HP93" s="156"/>
      <c r="HQ93" s="156"/>
      <c r="HR93" s="156"/>
      <c r="HS93" s="156"/>
      <c r="HT93" s="156"/>
      <c r="HU93" s="156"/>
      <c r="HV93" s="156"/>
      <c r="HW93" s="156"/>
      <c r="HX93" s="156"/>
      <c r="HY93" s="156"/>
      <c r="HZ93" s="156"/>
      <c r="IA93" s="156"/>
      <c r="IB93" s="156"/>
      <c r="IC93" s="156"/>
      <c r="ID93" s="156"/>
      <c r="IE93" s="156"/>
      <c r="IF93" s="156"/>
      <c r="IG93" s="156"/>
      <c r="IH93" s="156"/>
      <c r="II93" s="156"/>
      <c r="IJ93" s="156"/>
      <c r="IK93" s="156"/>
      <c r="IL93" s="156"/>
      <c r="IM93" s="156"/>
      <c r="IN93" s="156"/>
      <c r="IO93" s="156"/>
      <c r="IP93" s="156"/>
      <c r="IQ93" s="156"/>
      <c r="IR93" s="156"/>
      <c r="IS93" s="156"/>
      <c r="IT93" s="156"/>
      <c r="IU93" s="156"/>
      <c r="IV93" s="156"/>
    </row>
    <row r="94" spans="9:256" s="155" customFormat="1" ht="12.75">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c r="GH94" s="156"/>
      <c r="GI94" s="156"/>
      <c r="GJ94" s="156"/>
      <c r="GK94" s="156"/>
      <c r="GL94" s="156"/>
      <c r="GM94" s="156"/>
      <c r="GN94" s="156"/>
      <c r="GO94" s="156"/>
      <c r="GP94" s="156"/>
      <c r="GQ94" s="156"/>
      <c r="GR94" s="156"/>
      <c r="GS94" s="156"/>
      <c r="GT94" s="156"/>
      <c r="GU94" s="156"/>
      <c r="GV94" s="156"/>
      <c r="GW94" s="156"/>
      <c r="GX94" s="156"/>
      <c r="GY94" s="156"/>
      <c r="GZ94" s="156"/>
      <c r="HA94" s="156"/>
      <c r="HB94" s="156"/>
      <c r="HC94" s="156"/>
      <c r="HD94" s="156"/>
      <c r="HE94" s="156"/>
      <c r="HF94" s="156"/>
      <c r="HG94" s="156"/>
      <c r="HH94" s="156"/>
      <c r="HI94" s="156"/>
      <c r="HJ94" s="156"/>
      <c r="HK94" s="156"/>
      <c r="HL94" s="156"/>
      <c r="HM94" s="156"/>
      <c r="HN94" s="156"/>
      <c r="HO94" s="156"/>
      <c r="HP94" s="156"/>
      <c r="HQ94" s="156"/>
      <c r="HR94" s="156"/>
      <c r="HS94" s="156"/>
      <c r="HT94" s="156"/>
      <c r="HU94" s="156"/>
      <c r="HV94" s="156"/>
      <c r="HW94" s="156"/>
      <c r="HX94" s="156"/>
      <c r="HY94" s="156"/>
      <c r="HZ94" s="156"/>
      <c r="IA94" s="156"/>
      <c r="IB94" s="156"/>
      <c r="IC94" s="156"/>
      <c r="ID94" s="156"/>
      <c r="IE94" s="156"/>
      <c r="IF94" s="156"/>
      <c r="IG94" s="156"/>
      <c r="IH94" s="156"/>
      <c r="II94" s="156"/>
      <c r="IJ94" s="156"/>
      <c r="IK94" s="156"/>
      <c r="IL94" s="156"/>
      <c r="IM94" s="156"/>
      <c r="IN94" s="156"/>
      <c r="IO94" s="156"/>
      <c r="IP94" s="156"/>
      <c r="IQ94" s="156"/>
      <c r="IR94" s="156"/>
      <c r="IS94" s="156"/>
      <c r="IT94" s="156"/>
      <c r="IU94" s="156"/>
      <c r="IV94" s="156"/>
    </row>
    <row r="95" spans="9:256" s="155" customFormat="1" ht="12.75">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6"/>
      <c r="BR95" s="156"/>
      <c r="BS95" s="156"/>
      <c r="BT95" s="156"/>
      <c r="BU95" s="156"/>
      <c r="BV95" s="156"/>
      <c r="BW95" s="156"/>
      <c r="BX95" s="156"/>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156"/>
      <c r="EA95" s="156"/>
      <c r="EB95" s="156"/>
      <c r="EC95" s="156"/>
      <c r="ED95" s="156"/>
      <c r="EE95" s="156"/>
      <c r="EF95" s="156"/>
      <c r="EG95" s="156"/>
      <c r="EH95" s="156"/>
      <c r="EI95" s="156"/>
      <c r="EJ95" s="156"/>
      <c r="EK95" s="156"/>
      <c r="EL95" s="156"/>
      <c r="EM95" s="156"/>
      <c r="EN95" s="156"/>
      <c r="EO95" s="156"/>
      <c r="EP95" s="156"/>
      <c r="EQ95" s="156"/>
      <c r="ER95" s="156"/>
      <c r="ES95" s="156"/>
      <c r="ET95" s="156"/>
      <c r="EU95" s="156"/>
      <c r="EV95" s="156"/>
      <c r="EW95" s="156"/>
      <c r="EX95" s="156"/>
      <c r="EY95" s="156"/>
      <c r="EZ95" s="156"/>
      <c r="FA95" s="156"/>
      <c r="FB95" s="156"/>
      <c r="FC95" s="156"/>
      <c r="FD95" s="156"/>
      <c r="FE95" s="156"/>
      <c r="FF95" s="156"/>
      <c r="FG95" s="156"/>
      <c r="FH95" s="156"/>
      <c r="FI95" s="156"/>
      <c r="FJ95" s="156"/>
      <c r="FK95" s="156"/>
      <c r="FL95" s="156"/>
      <c r="FM95" s="156"/>
      <c r="FN95" s="156"/>
      <c r="FO95" s="156"/>
      <c r="FP95" s="156"/>
      <c r="FQ95" s="156"/>
      <c r="FR95" s="156"/>
      <c r="FS95" s="156"/>
      <c r="FT95" s="156"/>
      <c r="FU95" s="156"/>
      <c r="FV95" s="156"/>
      <c r="FW95" s="156"/>
      <c r="FX95" s="156"/>
      <c r="FY95" s="156"/>
      <c r="FZ95" s="156"/>
      <c r="GA95" s="156"/>
      <c r="GB95" s="156"/>
      <c r="GC95" s="156"/>
      <c r="GD95" s="156"/>
      <c r="GE95" s="156"/>
      <c r="GF95" s="156"/>
      <c r="GG95" s="156"/>
      <c r="GH95" s="156"/>
      <c r="GI95" s="156"/>
      <c r="GJ95" s="156"/>
      <c r="GK95" s="156"/>
      <c r="GL95" s="156"/>
      <c r="GM95" s="156"/>
      <c r="GN95" s="156"/>
      <c r="GO95" s="156"/>
      <c r="GP95" s="156"/>
      <c r="GQ95" s="156"/>
      <c r="GR95" s="156"/>
      <c r="GS95" s="156"/>
      <c r="GT95" s="156"/>
      <c r="GU95" s="156"/>
      <c r="GV95" s="156"/>
      <c r="GW95" s="156"/>
      <c r="GX95" s="156"/>
      <c r="GY95" s="156"/>
      <c r="GZ95" s="156"/>
      <c r="HA95" s="156"/>
      <c r="HB95" s="156"/>
      <c r="HC95" s="156"/>
      <c r="HD95" s="156"/>
      <c r="HE95" s="156"/>
      <c r="HF95" s="156"/>
      <c r="HG95" s="156"/>
      <c r="HH95" s="156"/>
      <c r="HI95" s="156"/>
      <c r="HJ95" s="156"/>
      <c r="HK95" s="156"/>
      <c r="HL95" s="156"/>
      <c r="HM95" s="156"/>
      <c r="HN95" s="156"/>
      <c r="HO95" s="156"/>
      <c r="HP95" s="156"/>
      <c r="HQ95" s="156"/>
      <c r="HR95" s="156"/>
      <c r="HS95" s="156"/>
      <c r="HT95" s="156"/>
      <c r="HU95" s="156"/>
      <c r="HV95" s="156"/>
      <c r="HW95" s="156"/>
      <c r="HX95" s="156"/>
      <c r="HY95" s="156"/>
      <c r="HZ95" s="156"/>
      <c r="IA95" s="156"/>
      <c r="IB95" s="156"/>
      <c r="IC95" s="156"/>
      <c r="ID95" s="156"/>
      <c r="IE95" s="156"/>
      <c r="IF95" s="156"/>
      <c r="IG95" s="156"/>
      <c r="IH95" s="156"/>
      <c r="II95" s="156"/>
      <c r="IJ95" s="156"/>
      <c r="IK95" s="156"/>
      <c r="IL95" s="156"/>
      <c r="IM95" s="156"/>
      <c r="IN95" s="156"/>
      <c r="IO95" s="156"/>
      <c r="IP95" s="156"/>
      <c r="IQ95" s="156"/>
      <c r="IR95" s="156"/>
      <c r="IS95" s="156"/>
      <c r="IT95" s="156"/>
      <c r="IU95" s="156"/>
      <c r="IV95" s="156"/>
    </row>
    <row r="96" spans="9:256" s="155" customFormat="1" ht="12.75">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c r="GH96" s="156"/>
      <c r="GI96" s="156"/>
      <c r="GJ96" s="156"/>
      <c r="GK96" s="156"/>
      <c r="GL96" s="156"/>
      <c r="GM96" s="156"/>
      <c r="GN96" s="156"/>
      <c r="GO96" s="156"/>
      <c r="GP96" s="156"/>
      <c r="GQ96" s="156"/>
      <c r="GR96" s="156"/>
      <c r="GS96" s="156"/>
      <c r="GT96" s="156"/>
      <c r="GU96" s="156"/>
      <c r="GV96" s="156"/>
      <c r="GW96" s="156"/>
      <c r="GX96" s="156"/>
      <c r="GY96" s="156"/>
      <c r="GZ96" s="156"/>
      <c r="HA96" s="156"/>
      <c r="HB96" s="156"/>
      <c r="HC96" s="156"/>
      <c r="HD96" s="156"/>
      <c r="HE96" s="156"/>
      <c r="HF96" s="156"/>
      <c r="HG96" s="156"/>
      <c r="HH96" s="156"/>
      <c r="HI96" s="156"/>
      <c r="HJ96" s="156"/>
      <c r="HK96" s="156"/>
      <c r="HL96" s="156"/>
      <c r="HM96" s="156"/>
      <c r="HN96" s="156"/>
      <c r="HO96" s="156"/>
      <c r="HP96" s="156"/>
      <c r="HQ96" s="156"/>
      <c r="HR96" s="156"/>
      <c r="HS96" s="156"/>
      <c r="HT96" s="156"/>
      <c r="HU96" s="156"/>
      <c r="HV96" s="156"/>
      <c r="HW96" s="156"/>
      <c r="HX96" s="156"/>
      <c r="HY96" s="156"/>
      <c r="HZ96" s="156"/>
      <c r="IA96" s="156"/>
      <c r="IB96" s="156"/>
      <c r="IC96" s="156"/>
      <c r="ID96" s="156"/>
      <c r="IE96" s="156"/>
      <c r="IF96" s="156"/>
      <c r="IG96" s="156"/>
      <c r="IH96" s="156"/>
      <c r="II96" s="156"/>
      <c r="IJ96" s="156"/>
      <c r="IK96" s="156"/>
      <c r="IL96" s="156"/>
      <c r="IM96" s="156"/>
      <c r="IN96" s="156"/>
      <c r="IO96" s="156"/>
      <c r="IP96" s="156"/>
      <c r="IQ96" s="156"/>
      <c r="IR96" s="156"/>
      <c r="IS96" s="156"/>
      <c r="IT96" s="156"/>
      <c r="IU96" s="156"/>
      <c r="IV96" s="156"/>
    </row>
    <row r="97" spans="9:256" s="155" customFormat="1" ht="12.75">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c r="GH97" s="156"/>
      <c r="GI97" s="156"/>
      <c r="GJ97" s="156"/>
      <c r="GK97" s="156"/>
      <c r="GL97" s="156"/>
      <c r="GM97" s="156"/>
      <c r="GN97" s="156"/>
      <c r="GO97" s="156"/>
      <c r="GP97" s="156"/>
      <c r="GQ97" s="156"/>
      <c r="GR97" s="156"/>
      <c r="GS97" s="156"/>
      <c r="GT97" s="156"/>
      <c r="GU97" s="156"/>
      <c r="GV97" s="156"/>
      <c r="GW97" s="156"/>
      <c r="GX97" s="156"/>
      <c r="GY97" s="156"/>
      <c r="GZ97" s="156"/>
      <c r="HA97" s="156"/>
      <c r="HB97" s="156"/>
      <c r="HC97" s="156"/>
      <c r="HD97" s="156"/>
      <c r="HE97" s="156"/>
      <c r="HF97" s="156"/>
      <c r="HG97" s="156"/>
      <c r="HH97" s="156"/>
      <c r="HI97" s="156"/>
      <c r="HJ97" s="156"/>
      <c r="HK97" s="156"/>
      <c r="HL97" s="156"/>
      <c r="HM97" s="156"/>
      <c r="HN97" s="156"/>
      <c r="HO97" s="156"/>
      <c r="HP97" s="156"/>
      <c r="HQ97" s="156"/>
      <c r="HR97" s="156"/>
      <c r="HS97" s="156"/>
      <c r="HT97" s="156"/>
      <c r="HU97" s="156"/>
      <c r="HV97" s="156"/>
      <c r="HW97" s="156"/>
      <c r="HX97" s="156"/>
      <c r="HY97" s="156"/>
      <c r="HZ97" s="156"/>
      <c r="IA97" s="156"/>
      <c r="IB97" s="156"/>
      <c r="IC97" s="156"/>
      <c r="ID97" s="156"/>
      <c r="IE97" s="156"/>
      <c r="IF97" s="156"/>
      <c r="IG97" s="156"/>
      <c r="IH97" s="156"/>
      <c r="II97" s="156"/>
      <c r="IJ97" s="156"/>
      <c r="IK97" s="156"/>
      <c r="IL97" s="156"/>
      <c r="IM97" s="156"/>
      <c r="IN97" s="156"/>
      <c r="IO97" s="156"/>
      <c r="IP97" s="156"/>
      <c r="IQ97" s="156"/>
      <c r="IR97" s="156"/>
      <c r="IS97" s="156"/>
      <c r="IT97" s="156"/>
      <c r="IU97" s="156"/>
      <c r="IV97" s="156"/>
    </row>
    <row r="98" spans="9:256" s="155" customFormat="1" ht="12.75">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c r="GF98" s="156"/>
      <c r="GG98" s="156"/>
      <c r="GH98" s="156"/>
      <c r="GI98" s="156"/>
      <c r="GJ98" s="156"/>
      <c r="GK98" s="156"/>
      <c r="GL98" s="156"/>
      <c r="GM98" s="156"/>
      <c r="GN98" s="156"/>
      <c r="GO98" s="156"/>
      <c r="GP98" s="156"/>
      <c r="GQ98" s="156"/>
      <c r="GR98" s="156"/>
      <c r="GS98" s="156"/>
      <c r="GT98" s="156"/>
      <c r="GU98" s="156"/>
      <c r="GV98" s="156"/>
      <c r="GW98" s="156"/>
      <c r="GX98" s="156"/>
      <c r="GY98" s="156"/>
      <c r="GZ98" s="156"/>
      <c r="HA98" s="156"/>
      <c r="HB98" s="156"/>
      <c r="HC98" s="156"/>
      <c r="HD98" s="156"/>
      <c r="HE98" s="156"/>
      <c r="HF98" s="156"/>
      <c r="HG98" s="156"/>
      <c r="HH98" s="156"/>
      <c r="HI98" s="156"/>
      <c r="HJ98" s="156"/>
      <c r="HK98" s="156"/>
      <c r="HL98" s="156"/>
      <c r="HM98" s="156"/>
      <c r="HN98" s="156"/>
      <c r="HO98" s="156"/>
      <c r="HP98" s="156"/>
      <c r="HQ98" s="156"/>
      <c r="HR98" s="156"/>
      <c r="HS98" s="156"/>
      <c r="HT98" s="156"/>
      <c r="HU98" s="156"/>
      <c r="HV98" s="156"/>
      <c r="HW98" s="156"/>
      <c r="HX98" s="156"/>
      <c r="HY98" s="156"/>
      <c r="HZ98" s="156"/>
      <c r="IA98" s="156"/>
      <c r="IB98" s="156"/>
      <c r="IC98" s="156"/>
      <c r="ID98" s="156"/>
      <c r="IE98" s="156"/>
      <c r="IF98" s="156"/>
      <c r="IG98" s="156"/>
      <c r="IH98" s="156"/>
      <c r="II98" s="156"/>
      <c r="IJ98" s="156"/>
      <c r="IK98" s="156"/>
      <c r="IL98" s="156"/>
      <c r="IM98" s="156"/>
      <c r="IN98" s="156"/>
      <c r="IO98" s="156"/>
      <c r="IP98" s="156"/>
      <c r="IQ98" s="156"/>
      <c r="IR98" s="156"/>
      <c r="IS98" s="156"/>
      <c r="IT98" s="156"/>
      <c r="IU98" s="156"/>
      <c r="IV98" s="156"/>
    </row>
    <row r="99" spans="9:256" s="155" customFormat="1" ht="12.75">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c r="CT99" s="156"/>
      <c r="CU99" s="156"/>
      <c r="CV99" s="156"/>
      <c r="CW99" s="156"/>
      <c r="CX99" s="156"/>
      <c r="CY99" s="156"/>
      <c r="CZ99" s="156"/>
      <c r="DA99" s="156"/>
      <c r="DB99" s="156"/>
      <c r="DC99" s="156"/>
      <c r="DD99" s="156"/>
      <c r="DE99" s="156"/>
      <c r="DF99" s="156"/>
      <c r="DG99" s="156"/>
      <c r="DH99" s="156"/>
      <c r="DI99" s="156"/>
      <c r="DJ99" s="156"/>
      <c r="DK99" s="156"/>
      <c r="DL99" s="156"/>
      <c r="DM99" s="156"/>
      <c r="DN99" s="156"/>
      <c r="DO99" s="156"/>
      <c r="DP99" s="156"/>
      <c r="DQ99" s="156"/>
      <c r="DR99" s="156"/>
      <c r="DS99" s="156"/>
      <c r="DT99" s="156"/>
      <c r="DU99" s="156"/>
      <c r="DV99" s="156"/>
      <c r="DW99" s="156"/>
      <c r="DX99" s="156"/>
      <c r="DY99" s="156"/>
      <c r="DZ99" s="156"/>
      <c r="EA99" s="156"/>
      <c r="EB99" s="156"/>
      <c r="EC99" s="156"/>
      <c r="ED99" s="156"/>
      <c r="EE99" s="156"/>
      <c r="EF99" s="156"/>
      <c r="EG99" s="156"/>
      <c r="EH99" s="156"/>
      <c r="EI99" s="156"/>
      <c r="EJ99" s="156"/>
      <c r="EK99" s="156"/>
      <c r="EL99" s="156"/>
      <c r="EM99" s="156"/>
      <c r="EN99" s="156"/>
      <c r="EO99" s="156"/>
      <c r="EP99" s="156"/>
      <c r="EQ99" s="156"/>
      <c r="ER99" s="156"/>
      <c r="ES99" s="156"/>
      <c r="ET99" s="156"/>
      <c r="EU99" s="156"/>
      <c r="EV99" s="156"/>
      <c r="EW99" s="156"/>
      <c r="EX99" s="156"/>
      <c r="EY99" s="156"/>
      <c r="EZ99" s="156"/>
      <c r="FA99" s="156"/>
      <c r="FB99" s="156"/>
      <c r="FC99" s="156"/>
      <c r="FD99" s="156"/>
      <c r="FE99" s="156"/>
      <c r="FF99" s="156"/>
      <c r="FG99" s="156"/>
      <c r="FH99" s="156"/>
      <c r="FI99" s="156"/>
      <c r="FJ99" s="156"/>
      <c r="FK99" s="156"/>
      <c r="FL99" s="156"/>
      <c r="FM99" s="156"/>
      <c r="FN99" s="156"/>
      <c r="FO99" s="156"/>
      <c r="FP99" s="156"/>
      <c r="FQ99" s="156"/>
      <c r="FR99" s="156"/>
      <c r="FS99" s="156"/>
      <c r="FT99" s="156"/>
      <c r="FU99" s="156"/>
      <c r="FV99" s="156"/>
      <c r="FW99" s="156"/>
      <c r="FX99" s="156"/>
      <c r="FY99" s="156"/>
      <c r="FZ99" s="156"/>
      <c r="GA99" s="156"/>
      <c r="GB99" s="156"/>
      <c r="GC99" s="156"/>
      <c r="GD99" s="156"/>
      <c r="GE99" s="156"/>
      <c r="GF99" s="156"/>
      <c r="GG99" s="156"/>
      <c r="GH99" s="156"/>
      <c r="GI99" s="156"/>
      <c r="GJ99" s="156"/>
      <c r="GK99" s="156"/>
      <c r="GL99" s="156"/>
      <c r="GM99" s="156"/>
      <c r="GN99" s="156"/>
      <c r="GO99" s="156"/>
      <c r="GP99" s="156"/>
      <c r="GQ99" s="156"/>
      <c r="GR99" s="156"/>
      <c r="GS99" s="156"/>
      <c r="GT99" s="156"/>
      <c r="GU99" s="156"/>
      <c r="GV99" s="156"/>
      <c r="GW99" s="156"/>
      <c r="GX99" s="156"/>
      <c r="GY99" s="156"/>
      <c r="GZ99" s="156"/>
      <c r="HA99" s="156"/>
      <c r="HB99" s="156"/>
      <c r="HC99" s="156"/>
      <c r="HD99" s="156"/>
      <c r="HE99" s="156"/>
      <c r="HF99" s="156"/>
      <c r="HG99" s="156"/>
      <c r="HH99" s="156"/>
      <c r="HI99" s="156"/>
      <c r="HJ99" s="156"/>
      <c r="HK99" s="156"/>
      <c r="HL99" s="156"/>
      <c r="HM99" s="156"/>
      <c r="HN99" s="156"/>
      <c r="HO99" s="156"/>
      <c r="HP99" s="156"/>
      <c r="HQ99" s="156"/>
      <c r="HR99" s="156"/>
      <c r="HS99" s="156"/>
      <c r="HT99" s="156"/>
      <c r="HU99" s="156"/>
      <c r="HV99" s="156"/>
      <c r="HW99" s="156"/>
      <c r="HX99" s="156"/>
      <c r="HY99" s="156"/>
      <c r="HZ99" s="156"/>
      <c r="IA99" s="156"/>
      <c r="IB99" s="156"/>
      <c r="IC99" s="156"/>
      <c r="ID99" s="156"/>
      <c r="IE99" s="156"/>
      <c r="IF99" s="156"/>
      <c r="IG99" s="156"/>
      <c r="IH99" s="156"/>
      <c r="II99" s="156"/>
      <c r="IJ99" s="156"/>
      <c r="IK99" s="156"/>
      <c r="IL99" s="156"/>
      <c r="IM99" s="156"/>
      <c r="IN99" s="156"/>
      <c r="IO99" s="156"/>
      <c r="IP99" s="156"/>
      <c r="IQ99" s="156"/>
      <c r="IR99" s="156"/>
      <c r="IS99" s="156"/>
      <c r="IT99" s="156"/>
      <c r="IU99" s="156"/>
      <c r="IV99" s="156"/>
    </row>
    <row r="100" spans="9:256" s="155" customFormat="1" ht="12.75">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c r="GF100" s="156"/>
      <c r="GG100" s="156"/>
      <c r="GH100" s="156"/>
      <c r="GI100" s="156"/>
      <c r="GJ100" s="156"/>
      <c r="GK100" s="156"/>
      <c r="GL100" s="156"/>
      <c r="GM100" s="156"/>
      <c r="GN100" s="156"/>
      <c r="GO100" s="156"/>
      <c r="GP100" s="156"/>
      <c r="GQ100" s="156"/>
      <c r="GR100" s="156"/>
      <c r="GS100" s="156"/>
      <c r="GT100" s="156"/>
      <c r="GU100" s="156"/>
      <c r="GV100" s="156"/>
      <c r="GW100" s="156"/>
      <c r="GX100" s="156"/>
      <c r="GY100" s="156"/>
      <c r="GZ100" s="156"/>
      <c r="HA100" s="156"/>
      <c r="HB100" s="156"/>
      <c r="HC100" s="156"/>
      <c r="HD100" s="156"/>
      <c r="HE100" s="156"/>
      <c r="HF100" s="156"/>
      <c r="HG100" s="156"/>
      <c r="HH100" s="156"/>
      <c r="HI100" s="156"/>
      <c r="HJ100" s="156"/>
      <c r="HK100" s="156"/>
      <c r="HL100" s="156"/>
      <c r="HM100" s="156"/>
      <c r="HN100" s="156"/>
      <c r="HO100" s="156"/>
      <c r="HP100" s="156"/>
      <c r="HQ100" s="156"/>
      <c r="HR100" s="156"/>
      <c r="HS100" s="156"/>
      <c r="HT100" s="156"/>
      <c r="HU100" s="156"/>
      <c r="HV100" s="156"/>
      <c r="HW100" s="156"/>
      <c r="HX100" s="156"/>
      <c r="HY100" s="156"/>
      <c r="HZ100" s="156"/>
      <c r="IA100" s="156"/>
      <c r="IB100" s="156"/>
      <c r="IC100" s="156"/>
      <c r="ID100" s="156"/>
      <c r="IE100" s="156"/>
      <c r="IF100" s="156"/>
      <c r="IG100" s="156"/>
      <c r="IH100" s="156"/>
      <c r="II100" s="156"/>
      <c r="IJ100" s="156"/>
      <c r="IK100" s="156"/>
      <c r="IL100" s="156"/>
      <c r="IM100" s="156"/>
      <c r="IN100" s="156"/>
      <c r="IO100" s="156"/>
      <c r="IP100" s="156"/>
      <c r="IQ100" s="156"/>
      <c r="IR100" s="156"/>
      <c r="IS100" s="156"/>
      <c r="IT100" s="156"/>
      <c r="IU100" s="156"/>
      <c r="IV100" s="156"/>
    </row>
    <row r="101" spans="9:256" s="155" customFormat="1" ht="12.75">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c r="GF101" s="156"/>
      <c r="GG101" s="156"/>
      <c r="GH101" s="156"/>
      <c r="GI101" s="156"/>
      <c r="GJ101" s="156"/>
      <c r="GK101" s="156"/>
      <c r="GL101" s="156"/>
      <c r="GM101" s="156"/>
      <c r="GN101" s="156"/>
      <c r="GO101" s="156"/>
      <c r="GP101" s="156"/>
      <c r="GQ101" s="156"/>
      <c r="GR101" s="156"/>
      <c r="GS101" s="156"/>
      <c r="GT101" s="156"/>
      <c r="GU101" s="156"/>
      <c r="GV101" s="156"/>
      <c r="GW101" s="156"/>
      <c r="GX101" s="156"/>
      <c r="GY101" s="156"/>
      <c r="GZ101" s="156"/>
      <c r="HA101" s="156"/>
      <c r="HB101" s="156"/>
      <c r="HC101" s="156"/>
      <c r="HD101" s="156"/>
      <c r="HE101" s="156"/>
      <c r="HF101" s="156"/>
      <c r="HG101" s="156"/>
      <c r="HH101" s="156"/>
      <c r="HI101" s="156"/>
      <c r="HJ101" s="156"/>
      <c r="HK101" s="156"/>
      <c r="HL101" s="156"/>
      <c r="HM101" s="156"/>
      <c r="HN101" s="156"/>
      <c r="HO101" s="156"/>
      <c r="HP101" s="156"/>
      <c r="HQ101" s="156"/>
      <c r="HR101" s="156"/>
      <c r="HS101" s="156"/>
      <c r="HT101" s="156"/>
      <c r="HU101" s="156"/>
      <c r="HV101" s="156"/>
      <c r="HW101" s="156"/>
      <c r="HX101" s="156"/>
      <c r="HY101" s="156"/>
      <c r="HZ101" s="156"/>
      <c r="IA101" s="156"/>
      <c r="IB101" s="156"/>
      <c r="IC101" s="156"/>
      <c r="ID101" s="156"/>
      <c r="IE101" s="156"/>
      <c r="IF101" s="156"/>
      <c r="IG101" s="156"/>
      <c r="IH101" s="156"/>
      <c r="II101" s="156"/>
      <c r="IJ101" s="156"/>
      <c r="IK101" s="156"/>
      <c r="IL101" s="156"/>
      <c r="IM101" s="156"/>
      <c r="IN101" s="156"/>
      <c r="IO101" s="156"/>
      <c r="IP101" s="156"/>
      <c r="IQ101" s="156"/>
      <c r="IR101" s="156"/>
      <c r="IS101" s="156"/>
      <c r="IT101" s="156"/>
      <c r="IU101" s="156"/>
      <c r="IV101" s="156"/>
    </row>
    <row r="102" spans="9:256" s="155" customFormat="1" ht="12.75">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c r="GH102" s="156"/>
      <c r="GI102" s="156"/>
      <c r="GJ102" s="156"/>
      <c r="GK102" s="156"/>
      <c r="GL102" s="156"/>
      <c r="GM102" s="156"/>
      <c r="GN102" s="156"/>
      <c r="GO102" s="156"/>
      <c r="GP102" s="156"/>
      <c r="GQ102" s="156"/>
      <c r="GR102" s="156"/>
      <c r="GS102" s="156"/>
      <c r="GT102" s="156"/>
      <c r="GU102" s="156"/>
      <c r="GV102" s="156"/>
      <c r="GW102" s="156"/>
      <c r="GX102" s="156"/>
      <c r="GY102" s="156"/>
      <c r="GZ102" s="156"/>
      <c r="HA102" s="156"/>
      <c r="HB102" s="156"/>
      <c r="HC102" s="156"/>
      <c r="HD102" s="156"/>
      <c r="HE102" s="156"/>
      <c r="HF102" s="156"/>
      <c r="HG102" s="156"/>
      <c r="HH102" s="156"/>
      <c r="HI102" s="156"/>
      <c r="HJ102" s="156"/>
      <c r="HK102" s="156"/>
      <c r="HL102" s="156"/>
      <c r="HM102" s="156"/>
      <c r="HN102" s="156"/>
      <c r="HO102" s="156"/>
      <c r="HP102" s="156"/>
      <c r="HQ102" s="156"/>
      <c r="HR102" s="156"/>
      <c r="HS102" s="156"/>
      <c r="HT102" s="156"/>
      <c r="HU102" s="156"/>
      <c r="HV102" s="156"/>
      <c r="HW102" s="156"/>
      <c r="HX102" s="156"/>
      <c r="HY102" s="156"/>
      <c r="HZ102" s="156"/>
      <c r="IA102" s="156"/>
      <c r="IB102" s="156"/>
      <c r="IC102" s="156"/>
      <c r="ID102" s="156"/>
      <c r="IE102" s="156"/>
      <c r="IF102" s="156"/>
      <c r="IG102" s="156"/>
      <c r="IH102" s="156"/>
      <c r="II102" s="156"/>
      <c r="IJ102" s="156"/>
      <c r="IK102" s="156"/>
      <c r="IL102" s="156"/>
      <c r="IM102" s="156"/>
      <c r="IN102" s="156"/>
      <c r="IO102" s="156"/>
      <c r="IP102" s="156"/>
      <c r="IQ102" s="156"/>
      <c r="IR102" s="156"/>
      <c r="IS102" s="156"/>
      <c r="IT102" s="156"/>
      <c r="IU102" s="156"/>
      <c r="IV102" s="156"/>
    </row>
    <row r="103" spans="9:256" s="155" customFormat="1" ht="12.75">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c r="GF103" s="156"/>
      <c r="GG103" s="156"/>
      <c r="GH103" s="156"/>
      <c r="GI103" s="156"/>
      <c r="GJ103" s="156"/>
      <c r="GK103" s="156"/>
      <c r="GL103" s="156"/>
      <c r="GM103" s="156"/>
      <c r="GN103" s="156"/>
      <c r="GO103" s="156"/>
      <c r="GP103" s="156"/>
      <c r="GQ103" s="156"/>
      <c r="GR103" s="156"/>
      <c r="GS103" s="156"/>
      <c r="GT103" s="156"/>
      <c r="GU103" s="156"/>
      <c r="GV103" s="156"/>
      <c r="GW103" s="156"/>
      <c r="GX103" s="156"/>
      <c r="GY103" s="156"/>
      <c r="GZ103" s="156"/>
      <c r="HA103" s="156"/>
      <c r="HB103" s="156"/>
      <c r="HC103" s="156"/>
      <c r="HD103" s="156"/>
      <c r="HE103" s="156"/>
      <c r="HF103" s="156"/>
      <c r="HG103" s="156"/>
      <c r="HH103" s="156"/>
      <c r="HI103" s="156"/>
      <c r="HJ103" s="156"/>
      <c r="HK103" s="156"/>
      <c r="HL103" s="156"/>
      <c r="HM103" s="156"/>
      <c r="HN103" s="156"/>
      <c r="HO103" s="156"/>
      <c r="HP103" s="156"/>
      <c r="HQ103" s="156"/>
      <c r="HR103" s="156"/>
      <c r="HS103" s="156"/>
      <c r="HT103" s="156"/>
      <c r="HU103" s="156"/>
      <c r="HV103" s="156"/>
      <c r="HW103" s="156"/>
      <c r="HX103" s="156"/>
      <c r="HY103" s="156"/>
      <c r="HZ103" s="156"/>
      <c r="IA103" s="156"/>
      <c r="IB103" s="156"/>
      <c r="IC103" s="156"/>
      <c r="ID103" s="156"/>
      <c r="IE103" s="156"/>
      <c r="IF103" s="156"/>
      <c r="IG103" s="156"/>
      <c r="IH103" s="156"/>
      <c r="II103" s="156"/>
      <c r="IJ103" s="156"/>
      <c r="IK103" s="156"/>
      <c r="IL103" s="156"/>
      <c r="IM103" s="156"/>
      <c r="IN103" s="156"/>
      <c r="IO103" s="156"/>
      <c r="IP103" s="156"/>
      <c r="IQ103" s="156"/>
      <c r="IR103" s="156"/>
      <c r="IS103" s="156"/>
      <c r="IT103" s="156"/>
      <c r="IU103" s="156"/>
      <c r="IV103" s="156"/>
    </row>
    <row r="104" spans="9:256" s="155" customFormat="1" ht="12.75">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6"/>
      <c r="CL104" s="156"/>
      <c r="CM104" s="156"/>
      <c r="CN104" s="156"/>
      <c r="CO104" s="156"/>
      <c r="CP104" s="156"/>
      <c r="CQ104" s="156"/>
      <c r="CR104" s="156"/>
      <c r="CS104" s="156"/>
      <c r="CT104" s="156"/>
      <c r="CU104" s="156"/>
      <c r="CV104" s="156"/>
      <c r="CW104" s="156"/>
      <c r="CX104" s="156"/>
      <c r="CY104" s="156"/>
      <c r="CZ104" s="156"/>
      <c r="DA104" s="156"/>
      <c r="DB104" s="156"/>
      <c r="DC104" s="156"/>
      <c r="DD104" s="156"/>
      <c r="DE104" s="156"/>
      <c r="DF104" s="156"/>
      <c r="DG104" s="156"/>
      <c r="DH104" s="156"/>
      <c r="DI104" s="156"/>
      <c r="DJ104" s="156"/>
      <c r="DK104" s="156"/>
      <c r="DL104" s="156"/>
      <c r="DM104" s="156"/>
      <c r="DN104" s="156"/>
      <c r="DO104" s="156"/>
      <c r="DP104" s="156"/>
      <c r="DQ104" s="156"/>
      <c r="DR104" s="156"/>
      <c r="DS104" s="156"/>
      <c r="DT104" s="156"/>
      <c r="DU104" s="156"/>
      <c r="DV104" s="156"/>
      <c r="DW104" s="156"/>
      <c r="DX104" s="156"/>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156"/>
      <c r="FB104" s="156"/>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c r="GF104" s="156"/>
      <c r="GG104" s="156"/>
      <c r="GH104" s="156"/>
      <c r="GI104" s="156"/>
      <c r="GJ104" s="156"/>
      <c r="GK104" s="156"/>
      <c r="GL104" s="156"/>
      <c r="GM104" s="156"/>
      <c r="GN104" s="156"/>
      <c r="GO104" s="156"/>
      <c r="GP104" s="156"/>
      <c r="GQ104" s="156"/>
      <c r="GR104" s="156"/>
      <c r="GS104" s="156"/>
      <c r="GT104" s="156"/>
      <c r="GU104" s="156"/>
      <c r="GV104" s="156"/>
      <c r="GW104" s="156"/>
      <c r="GX104" s="156"/>
      <c r="GY104" s="156"/>
      <c r="GZ104" s="156"/>
      <c r="HA104" s="156"/>
      <c r="HB104" s="156"/>
      <c r="HC104" s="156"/>
      <c r="HD104" s="156"/>
      <c r="HE104" s="156"/>
      <c r="HF104" s="156"/>
      <c r="HG104" s="156"/>
      <c r="HH104" s="156"/>
      <c r="HI104" s="156"/>
      <c r="HJ104" s="156"/>
      <c r="HK104" s="156"/>
      <c r="HL104" s="156"/>
      <c r="HM104" s="156"/>
      <c r="HN104" s="156"/>
      <c r="HO104" s="156"/>
      <c r="HP104" s="156"/>
      <c r="HQ104" s="156"/>
      <c r="HR104" s="156"/>
      <c r="HS104" s="156"/>
      <c r="HT104" s="156"/>
      <c r="HU104" s="156"/>
      <c r="HV104" s="156"/>
      <c r="HW104" s="156"/>
      <c r="HX104" s="156"/>
      <c r="HY104" s="156"/>
      <c r="HZ104" s="156"/>
      <c r="IA104" s="156"/>
      <c r="IB104" s="156"/>
      <c r="IC104" s="156"/>
      <c r="ID104" s="156"/>
      <c r="IE104" s="156"/>
      <c r="IF104" s="156"/>
      <c r="IG104" s="156"/>
      <c r="IH104" s="156"/>
      <c r="II104" s="156"/>
      <c r="IJ104" s="156"/>
      <c r="IK104" s="156"/>
      <c r="IL104" s="156"/>
      <c r="IM104" s="156"/>
      <c r="IN104" s="156"/>
      <c r="IO104" s="156"/>
      <c r="IP104" s="156"/>
      <c r="IQ104" s="156"/>
      <c r="IR104" s="156"/>
      <c r="IS104" s="156"/>
      <c r="IT104" s="156"/>
      <c r="IU104" s="156"/>
      <c r="IV104" s="156"/>
    </row>
    <row r="105" spans="9:256" s="155" customFormat="1" ht="12.75">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c r="GF105" s="156"/>
      <c r="GG105" s="156"/>
      <c r="GH105" s="156"/>
      <c r="GI105" s="156"/>
      <c r="GJ105" s="156"/>
      <c r="GK105" s="156"/>
      <c r="GL105" s="156"/>
      <c r="GM105" s="156"/>
      <c r="GN105" s="156"/>
      <c r="GO105" s="156"/>
      <c r="GP105" s="156"/>
      <c r="GQ105" s="156"/>
      <c r="GR105" s="156"/>
      <c r="GS105" s="156"/>
      <c r="GT105" s="156"/>
      <c r="GU105" s="156"/>
      <c r="GV105" s="156"/>
      <c r="GW105" s="156"/>
      <c r="GX105" s="156"/>
      <c r="GY105" s="156"/>
      <c r="GZ105" s="156"/>
      <c r="HA105" s="156"/>
      <c r="HB105" s="156"/>
      <c r="HC105" s="156"/>
      <c r="HD105" s="156"/>
      <c r="HE105" s="156"/>
      <c r="HF105" s="156"/>
      <c r="HG105" s="156"/>
      <c r="HH105" s="156"/>
      <c r="HI105" s="156"/>
      <c r="HJ105" s="156"/>
      <c r="HK105" s="156"/>
      <c r="HL105" s="156"/>
      <c r="HM105" s="156"/>
      <c r="HN105" s="156"/>
      <c r="HO105" s="156"/>
      <c r="HP105" s="156"/>
      <c r="HQ105" s="156"/>
      <c r="HR105" s="156"/>
      <c r="HS105" s="156"/>
      <c r="HT105" s="156"/>
      <c r="HU105" s="156"/>
      <c r="HV105" s="156"/>
      <c r="HW105" s="156"/>
      <c r="HX105" s="156"/>
      <c r="HY105" s="156"/>
      <c r="HZ105" s="156"/>
      <c r="IA105" s="156"/>
      <c r="IB105" s="156"/>
      <c r="IC105" s="156"/>
      <c r="ID105" s="156"/>
      <c r="IE105" s="156"/>
      <c r="IF105" s="156"/>
      <c r="IG105" s="156"/>
      <c r="IH105" s="156"/>
      <c r="II105" s="156"/>
      <c r="IJ105" s="156"/>
      <c r="IK105" s="156"/>
      <c r="IL105" s="156"/>
      <c r="IM105" s="156"/>
      <c r="IN105" s="156"/>
      <c r="IO105" s="156"/>
      <c r="IP105" s="156"/>
      <c r="IQ105" s="156"/>
      <c r="IR105" s="156"/>
      <c r="IS105" s="156"/>
      <c r="IT105" s="156"/>
      <c r="IU105" s="156"/>
      <c r="IV105" s="156"/>
    </row>
    <row r="106" spans="9:256" s="155" customFormat="1" ht="12.75">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6"/>
      <c r="BY106" s="156"/>
      <c r="BZ106" s="156"/>
      <c r="CA106" s="156"/>
      <c r="CB106" s="156"/>
      <c r="CC106" s="156"/>
      <c r="CD106" s="156"/>
      <c r="CE106" s="156"/>
      <c r="CF106" s="156"/>
      <c r="CG106" s="156"/>
      <c r="CH106" s="156"/>
      <c r="CI106" s="156"/>
      <c r="CJ106" s="156"/>
      <c r="CK106" s="156"/>
      <c r="CL106" s="156"/>
      <c r="CM106" s="156"/>
      <c r="CN106" s="156"/>
      <c r="CO106" s="156"/>
      <c r="CP106" s="156"/>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c r="FG106" s="156"/>
      <c r="FH106" s="156"/>
      <c r="FI106" s="156"/>
      <c r="FJ106" s="156"/>
      <c r="FK106" s="156"/>
      <c r="FL106" s="156"/>
      <c r="FM106" s="156"/>
      <c r="FN106" s="156"/>
      <c r="FO106" s="156"/>
      <c r="FP106" s="156"/>
      <c r="FQ106" s="156"/>
      <c r="FR106" s="156"/>
      <c r="FS106" s="156"/>
      <c r="FT106" s="156"/>
      <c r="FU106" s="156"/>
      <c r="FV106" s="156"/>
      <c r="FW106" s="156"/>
      <c r="FX106" s="156"/>
      <c r="FY106" s="156"/>
      <c r="FZ106" s="156"/>
      <c r="GA106" s="156"/>
      <c r="GB106" s="156"/>
      <c r="GC106" s="156"/>
      <c r="GD106" s="156"/>
      <c r="GE106" s="156"/>
      <c r="GF106" s="156"/>
      <c r="GG106" s="156"/>
      <c r="GH106" s="156"/>
      <c r="GI106" s="156"/>
      <c r="GJ106" s="156"/>
      <c r="GK106" s="156"/>
      <c r="GL106" s="156"/>
      <c r="GM106" s="156"/>
      <c r="GN106" s="156"/>
      <c r="GO106" s="156"/>
      <c r="GP106" s="156"/>
      <c r="GQ106" s="156"/>
      <c r="GR106" s="156"/>
      <c r="GS106" s="156"/>
      <c r="GT106" s="156"/>
      <c r="GU106" s="156"/>
      <c r="GV106" s="156"/>
      <c r="GW106" s="156"/>
      <c r="GX106" s="156"/>
      <c r="GY106" s="156"/>
      <c r="GZ106" s="156"/>
      <c r="HA106" s="156"/>
      <c r="HB106" s="156"/>
      <c r="HC106" s="156"/>
      <c r="HD106" s="156"/>
      <c r="HE106" s="156"/>
      <c r="HF106" s="156"/>
      <c r="HG106" s="156"/>
      <c r="HH106" s="156"/>
      <c r="HI106" s="156"/>
      <c r="HJ106" s="156"/>
      <c r="HK106" s="156"/>
      <c r="HL106" s="156"/>
      <c r="HM106" s="156"/>
      <c r="HN106" s="156"/>
      <c r="HO106" s="156"/>
      <c r="HP106" s="156"/>
      <c r="HQ106" s="156"/>
      <c r="HR106" s="156"/>
      <c r="HS106" s="156"/>
      <c r="HT106" s="156"/>
      <c r="HU106" s="156"/>
      <c r="HV106" s="156"/>
      <c r="HW106" s="156"/>
      <c r="HX106" s="156"/>
      <c r="HY106" s="156"/>
      <c r="HZ106" s="156"/>
      <c r="IA106" s="156"/>
      <c r="IB106" s="156"/>
      <c r="IC106" s="156"/>
      <c r="ID106" s="156"/>
      <c r="IE106" s="156"/>
      <c r="IF106" s="156"/>
      <c r="IG106" s="156"/>
      <c r="IH106" s="156"/>
      <c r="II106" s="156"/>
      <c r="IJ106" s="156"/>
      <c r="IK106" s="156"/>
      <c r="IL106" s="156"/>
      <c r="IM106" s="156"/>
      <c r="IN106" s="156"/>
      <c r="IO106" s="156"/>
      <c r="IP106" s="156"/>
      <c r="IQ106" s="156"/>
      <c r="IR106" s="156"/>
      <c r="IS106" s="156"/>
      <c r="IT106" s="156"/>
      <c r="IU106" s="156"/>
      <c r="IV106" s="156"/>
    </row>
    <row r="107" spans="9:256" s="155" customFormat="1" ht="12.75">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c r="GF107" s="156"/>
      <c r="GG107" s="156"/>
      <c r="GH107" s="156"/>
      <c r="GI107" s="156"/>
      <c r="GJ107" s="156"/>
      <c r="GK107" s="156"/>
      <c r="GL107" s="156"/>
      <c r="GM107" s="156"/>
      <c r="GN107" s="156"/>
      <c r="GO107" s="156"/>
      <c r="GP107" s="156"/>
      <c r="GQ107" s="156"/>
      <c r="GR107" s="156"/>
      <c r="GS107" s="156"/>
      <c r="GT107" s="156"/>
      <c r="GU107" s="156"/>
      <c r="GV107" s="156"/>
      <c r="GW107" s="156"/>
      <c r="GX107" s="156"/>
      <c r="GY107" s="156"/>
      <c r="GZ107" s="156"/>
      <c r="HA107" s="156"/>
      <c r="HB107" s="156"/>
      <c r="HC107" s="156"/>
      <c r="HD107" s="156"/>
      <c r="HE107" s="156"/>
      <c r="HF107" s="156"/>
      <c r="HG107" s="156"/>
      <c r="HH107" s="156"/>
      <c r="HI107" s="156"/>
      <c r="HJ107" s="156"/>
      <c r="HK107" s="156"/>
      <c r="HL107" s="156"/>
      <c r="HM107" s="156"/>
      <c r="HN107" s="156"/>
      <c r="HO107" s="156"/>
      <c r="HP107" s="156"/>
      <c r="HQ107" s="156"/>
      <c r="HR107" s="156"/>
      <c r="HS107" s="156"/>
      <c r="HT107" s="156"/>
      <c r="HU107" s="156"/>
      <c r="HV107" s="156"/>
      <c r="HW107" s="156"/>
      <c r="HX107" s="156"/>
      <c r="HY107" s="156"/>
      <c r="HZ107" s="156"/>
      <c r="IA107" s="156"/>
      <c r="IB107" s="156"/>
      <c r="IC107" s="156"/>
      <c r="ID107" s="156"/>
      <c r="IE107" s="156"/>
      <c r="IF107" s="156"/>
      <c r="IG107" s="156"/>
      <c r="IH107" s="156"/>
      <c r="II107" s="156"/>
      <c r="IJ107" s="156"/>
      <c r="IK107" s="156"/>
      <c r="IL107" s="156"/>
      <c r="IM107" s="156"/>
      <c r="IN107" s="156"/>
      <c r="IO107" s="156"/>
      <c r="IP107" s="156"/>
      <c r="IQ107" s="156"/>
      <c r="IR107" s="156"/>
      <c r="IS107" s="156"/>
      <c r="IT107" s="156"/>
      <c r="IU107" s="156"/>
      <c r="IV107" s="156"/>
    </row>
    <row r="108" spans="9:256" s="155" customFormat="1" ht="12.75">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c r="GF108" s="156"/>
      <c r="GG108" s="156"/>
      <c r="GH108" s="156"/>
      <c r="GI108" s="156"/>
      <c r="GJ108" s="156"/>
      <c r="GK108" s="156"/>
      <c r="GL108" s="156"/>
      <c r="GM108" s="156"/>
      <c r="GN108" s="156"/>
      <c r="GO108" s="156"/>
      <c r="GP108" s="156"/>
      <c r="GQ108" s="156"/>
      <c r="GR108" s="156"/>
      <c r="GS108" s="156"/>
      <c r="GT108" s="156"/>
      <c r="GU108" s="156"/>
      <c r="GV108" s="156"/>
      <c r="GW108" s="156"/>
      <c r="GX108" s="156"/>
      <c r="GY108" s="156"/>
      <c r="GZ108" s="156"/>
      <c r="HA108" s="156"/>
      <c r="HB108" s="156"/>
      <c r="HC108" s="156"/>
      <c r="HD108" s="156"/>
      <c r="HE108" s="156"/>
      <c r="HF108" s="156"/>
      <c r="HG108" s="156"/>
      <c r="HH108" s="156"/>
      <c r="HI108" s="156"/>
      <c r="HJ108" s="156"/>
      <c r="HK108" s="156"/>
      <c r="HL108" s="156"/>
      <c r="HM108" s="156"/>
      <c r="HN108" s="156"/>
      <c r="HO108" s="156"/>
      <c r="HP108" s="156"/>
      <c r="HQ108" s="156"/>
      <c r="HR108" s="156"/>
      <c r="HS108" s="156"/>
      <c r="HT108" s="156"/>
      <c r="HU108" s="156"/>
      <c r="HV108" s="156"/>
      <c r="HW108" s="156"/>
      <c r="HX108" s="156"/>
      <c r="HY108" s="156"/>
      <c r="HZ108" s="156"/>
      <c r="IA108" s="156"/>
      <c r="IB108" s="156"/>
      <c r="IC108" s="156"/>
      <c r="ID108" s="156"/>
      <c r="IE108" s="156"/>
      <c r="IF108" s="156"/>
      <c r="IG108" s="156"/>
      <c r="IH108" s="156"/>
      <c r="II108" s="156"/>
      <c r="IJ108" s="156"/>
      <c r="IK108" s="156"/>
      <c r="IL108" s="156"/>
      <c r="IM108" s="156"/>
      <c r="IN108" s="156"/>
      <c r="IO108" s="156"/>
      <c r="IP108" s="156"/>
      <c r="IQ108" s="156"/>
      <c r="IR108" s="156"/>
      <c r="IS108" s="156"/>
      <c r="IT108" s="156"/>
      <c r="IU108" s="156"/>
      <c r="IV108" s="156"/>
    </row>
    <row r="109" spans="9:256" s="155" customFormat="1" ht="12.75">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c r="FG109" s="156"/>
      <c r="FH109" s="156"/>
      <c r="FI109" s="156"/>
      <c r="FJ109" s="156"/>
      <c r="FK109" s="156"/>
      <c r="FL109" s="156"/>
      <c r="FM109" s="156"/>
      <c r="FN109" s="156"/>
      <c r="FO109" s="156"/>
      <c r="FP109" s="156"/>
      <c r="FQ109" s="156"/>
      <c r="FR109" s="156"/>
      <c r="FS109" s="156"/>
      <c r="FT109" s="156"/>
      <c r="FU109" s="156"/>
      <c r="FV109" s="156"/>
      <c r="FW109" s="156"/>
      <c r="FX109" s="156"/>
      <c r="FY109" s="156"/>
      <c r="FZ109" s="156"/>
      <c r="GA109" s="156"/>
      <c r="GB109" s="156"/>
      <c r="GC109" s="156"/>
      <c r="GD109" s="156"/>
      <c r="GE109" s="156"/>
      <c r="GF109" s="156"/>
      <c r="GG109" s="156"/>
      <c r="GH109" s="156"/>
      <c r="GI109" s="156"/>
      <c r="GJ109" s="156"/>
      <c r="GK109" s="156"/>
      <c r="GL109" s="156"/>
      <c r="GM109" s="156"/>
      <c r="GN109" s="156"/>
      <c r="GO109" s="156"/>
      <c r="GP109" s="156"/>
      <c r="GQ109" s="156"/>
      <c r="GR109" s="156"/>
      <c r="GS109" s="156"/>
      <c r="GT109" s="156"/>
      <c r="GU109" s="156"/>
      <c r="GV109" s="156"/>
      <c r="GW109" s="156"/>
      <c r="GX109" s="156"/>
      <c r="GY109" s="156"/>
      <c r="GZ109" s="156"/>
      <c r="HA109" s="156"/>
      <c r="HB109" s="156"/>
      <c r="HC109" s="156"/>
      <c r="HD109" s="156"/>
      <c r="HE109" s="156"/>
      <c r="HF109" s="156"/>
      <c r="HG109" s="156"/>
      <c r="HH109" s="156"/>
      <c r="HI109" s="156"/>
      <c r="HJ109" s="156"/>
      <c r="HK109" s="156"/>
      <c r="HL109" s="156"/>
      <c r="HM109" s="156"/>
      <c r="HN109" s="156"/>
      <c r="HO109" s="156"/>
      <c r="HP109" s="156"/>
      <c r="HQ109" s="156"/>
      <c r="HR109" s="156"/>
      <c r="HS109" s="156"/>
      <c r="HT109" s="156"/>
      <c r="HU109" s="156"/>
      <c r="HV109" s="156"/>
      <c r="HW109" s="156"/>
      <c r="HX109" s="156"/>
      <c r="HY109" s="156"/>
      <c r="HZ109" s="156"/>
      <c r="IA109" s="156"/>
      <c r="IB109" s="156"/>
      <c r="IC109" s="156"/>
      <c r="ID109" s="156"/>
      <c r="IE109" s="156"/>
      <c r="IF109" s="156"/>
      <c r="IG109" s="156"/>
      <c r="IH109" s="156"/>
      <c r="II109" s="156"/>
      <c r="IJ109" s="156"/>
      <c r="IK109" s="156"/>
      <c r="IL109" s="156"/>
      <c r="IM109" s="156"/>
      <c r="IN109" s="156"/>
      <c r="IO109" s="156"/>
      <c r="IP109" s="156"/>
      <c r="IQ109" s="156"/>
      <c r="IR109" s="156"/>
      <c r="IS109" s="156"/>
      <c r="IT109" s="156"/>
      <c r="IU109" s="156"/>
      <c r="IV109" s="156"/>
    </row>
  </sheetData>
  <sheetProtection algorithmName="SHA-512" hashValue="KHmIgm9tKtJAzSXncFkBsKtCRGGB2GzNLBVII3M1jEQ5mZgc3KhJSh/JY56UQla07kFXeNfgEQEy66rI8TOOAQ==" saltValue="gRk1ppGQFZOk8t/rDf6TZA==" spinCount="100000" sheet="1" objects="1" scenarios="1" selectLockedCells="1"/>
  <mergeCells count="4">
    <mergeCell ref="A2:C2"/>
    <mergeCell ref="B4:C4"/>
    <mergeCell ref="A6:B6"/>
    <mergeCell ref="A7:B7"/>
  </mergeCells>
  <conditionalFormatting sqref="C34:C38">
    <cfRule type="cellIs" dxfId="5" priority="1" stopIfTrue="1" operator="lessThan">
      <formula>0</formula>
    </cfRule>
    <cfRule type="cellIs" dxfId="4" priority="2" stopIfTrue="1" operator="greaterThan">
      <formula>0</formula>
    </cfRule>
  </conditionalFormatting>
  <pageMargins left="0.39370078740157483" right="0.23622047244094491" top="0.39370078740157483" bottom="0.39370078740157483" header="0.11811023622047245" footer="0.11811023622047245"/>
  <pageSetup paperSize="9" scale="84"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IV103"/>
  <sheetViews>
    <sheetView showZeros="0" zoomScaleNormal="100" workbookViewId="0">
      <selection activeCell="C10" sqref="C10"/>
    </sheetView>
  </sheetViews>
  <sheetFormatPr baseColWidth="10" defaultColWidth="11" defaultRowHeight="14.25"/>
  <cols>
    <col min="1" max="1" width="46" style="15" customWidth="1"/>
    <col min="2" max="2" width="20.625" style="15" customWidth="1"/>
    <col min="3" max="3" width="19.625" style="15" customWidth="1"/>
    <col min="4" max="4" width="4.375" style="15" customWidth="1"/>
    <col min="5" max="5" width="3.75" style="15" customWidth="1"/>
    <col min="6" max="8" width="11" style="15"/>
    <col min="9" max="16384" width="11" style="22"/>
  </cols>
  <sheetData>
    <row r="1" spans="1:256" s="13" customFormat="1" ht="28.5" customHeight="1">
      <c r="A1" s="196" t="s">
        <v>81</v>
      </c>
      <c r="B1" s="45" t="s">
        <v>5</v>
      </c>
      <c r="C1" s="46">
        <f>'Organico attuale'!E1</f>
        <v>0</v>
      </c>
      <c r="D1" s="14"/>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row>
    <row r="2" spans="1:256" s="13" customFormat="1" ht="23.25" customHeight="1">
      <c r="A2" s="195"/>
      <c r="B2" s="106"/>
      <c r="C2" s="107"/>
      <c r="D2" s="14"/>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ht="8.25" customHeight="1">
      <c r="A3" s="47"/>
      <c r="B3" s="47"/>
      <c r="C3" s="48"/>
    </row>
    <row r="4" spans="1:256" s="16" customFormat="1" ht="28.5" customHeight="1">
      <c r="A4" s="102" t="s">
        <v>19</v>
      </c>
      <c r="B4" s="369">
        <f>'Organico attuale'!C5</f>
        <v>0</v>
      </c>
      <c r="C4" s="37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c r="A5" s="99"/>
      <c r="B5" s="99"/>
      <c r="C5" s="100"/>
    </row>
    <row r="6" spans="1:256" s="13" customFormat="1" ht="23.25" customHeight="1">
      <c r="A6" s="194" t="s">
        <v>54</v>
      </c>
      <c r="B6" s="192" t="s">
        <v>77</v>
      </c>
      <c r="C6" s="193"/>
      <c r="D6" s="14"/>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pans="1:256" ht="20.25" customHeight="1">
      <c r="A7" s="146" t="s">
        <v>74</v>
      </c>
      <c r="B7" s="147"/>
      <c r="C7" s="185">
        <f>'Calcolo organico quadro'!C7</f>
        <v>0</v>
      </c>
      <c r="D7" s="21"/>
    </row>
    <row r="8" spans="1:256" ht="20.25" customHeight="1">
      <c r="A8" s="146" t="s">
        <v>56</v>
      </c>
      <c r="B8" s="147"/>
      <c r="C8" s="186" t="e">
        <f>#REF!</f>
        <v>#REF!</v>
      </c>
      <c r="D8" s="21"/>
    </row>
    <row r="9" spans="1:256" ht="20.25" customHeight="1">
      <c r="A9" s="146" t="s">
        <v>80</v>
      </c>
      <c r="B9" s="147"/>
      <c r="C9" s="187">
        <f>'Berechnungen Personal'!C30+'Berechnungen Personal'!C31</f>
        <v>0</v>
      </c>
      <c r="D9" s="21"/>
    </row>
    <row r="10" spans="1:256" ht="20.25" customHeight="1">
      <c r="A10" s="146" t="s">
        <v>82</v>
      </c>
      <c r="B10" s="184"/>
      <c r="C10" s="188" t="e">
        <f>C9-C8</f>
        <v>#REF!</v>
      </c>
      <c r="D10" s="21"/>
    </row>
    <row r="11" spans="1:256" s="32" customFormat="1" ht="21" customHeight="1">
      <c r="A11" s="148" t="s">
        <v>75</v>
      </c>
      <c r="B11" s="149" t="s">
        <v>76</v>
      </c>
      <c r="C11" s="189" t="e">
        <f>ROUNDDOWN(C7/C9*C8,0)</f>
        <v>#DIV/0!</v>
      </c>
      <c r="D11" s="22"/>
      <c r="E11" s="22"/>
      <c r="F11" s="22"/>
      <c r="G11" s="22"/>
      <c r="H11" s="112"/>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row>
    <row r="12" spans="1:256" ht="20.25" customHeight="1">
      <c r="A12" s="151" t="s">
        <v>4</v>
      </c>
      <c r="B12" s="152"/>
      <c r="C12" s="190"/>
      <c r="D12" s="21"/>
    </row>
    <row r="13" spans="1:256" s="13" customFormat="1" ht="23.25" customHeight="1">
      <c r="A13" s="191" t="s">
        <v>57</v>
      </c>
      <c r="B13" s="192" t="s">
        <v>78</v>
      </c>
      <c r="C13" s="193"/>
      <c r="D13" s="14"/>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row>
    <row r="14" spans="1:256" ht="20.25" customHeight="1">
      <c r="A14" s="146" t="s">
        <v>74</v>
      </c>
      <c r="B14" s="147"/>
      <c r="C14" s="185">
        <f>C7</f>
        <v>0</v>
      </c>
      <c r="D14" s="21"/>
    </row>
    <row r="15" spans="1:256" ht="20.25" customHeight="1">
      <c r="A15" s="146" t="s">
        <v>58</v>
      </c>
      <c r="B15" s="147"/>
      <c r="C15" s="186" t="e">
        <f>#REF!</f>
        <v>#REF!</v>
      </c>
      <c r="D15" s="21">
        <v>0</v>
      </c>
    </row>
    <row r="16" spans="1:256" ht="20.25" customHeight="1">
      <c r="A16" s="146" t="s">
        <v>79</v>
      </c>
      <c r="B16" s="147"/>
      <c r="C16" s="187">
        <f>'Berechnungen Personal'!C30</f>
        <v>0</v>
      </c>
      <c r="D16" s="21"/>
    </row>
    <row r="17" spans="1:256" ht="20.25" customHeight="1">
      <c r="A17" s="146" t="s">
        <v>83</v>
      </c>
      <c r="B17" s="184"/>
      <c r="C17" s="188" t="e">
        <f>C16-C15</f>
        <v>#REF!</v>
      </c>
      <c r="D17" s="21"/>
    </row>
    <row r="18" spans="1:256" s="32" customFormat="1" ht="21" customHeight="1">
      <c r="A18" s="148" t="s">
        <v>75</v>
      </c>
      <c r="B18" s="149" t="s">
        <v>76</v>
      </c>
      <c r="C18" s="189" t="e">
        <f>ROUNDDOWN(C14/C16*C15,0)</f>
        <v>#DIV/0!</v>
      </c>
      <c r="D18" s="22"/>
      <c r="E18" s="22"/>
      <c r="F18" s="22"/>
      <c r="G18" s="22"/>
      <c r="H18" s="112"/>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row>
    <row r="19" spans="1:256" s="42" customFormat="1" ht="12.75">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row>
    <row r="20" spans="1:256" s="42" customFormat="1" ht="12.75">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row>
    <row r="21" spans="1:256" s="42" customFormat="1" ht="12.75">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row>
    <row r="22" spans="1:256" s="42" customFormat="1" ht="12.75">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row>
    <row r="23" spans="1:256" s="42" customFormat="1" ht="12.75">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row>
    <row r="24" spans="1:256" s="42" customFormat="1" ht="12.75">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row>
    <row r="25" spans="1:256" s="42" customFormat="1" ht="12.75">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row>
    <row r="26" spans="1:256" s="42" customFormat="1" ht="12.75">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row>
    <row r="27" spans="1:256" s="42" customFormat="1" ht="12.75">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row>
    <row r="28" spans="1:256" s="42" customFormat="1" ht="12.75">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row>
    <row r="29" spans="1:256" s="42" customFormat="1" ht="12.75">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row>
    <row r="30" spans="1:256" s="42" customFormat="1" ht="12.75">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row>
    <row r="31" spans="1:256" s="42" customFormat="1" ht="12.75">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row>
    <row r="32" spans="1:256" s="42" customFormat="1" ht="12.75">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row>
    <row r="33" spans="9:256" s="42" customFormat="1" ht="12.75">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row>
    <row r="34" spans="9:256" s="42" customFormat="1" ht="12.75">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row>
    <row r="35" spans="9:256" s="42" customFormat="1" ht="12.75">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row>
    <row r="36" spans="9:256" s="42" customFormat="1" ht="12.75">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row>
    <row r="37" spans="9:256" s="42" customFormat="1" ht="12.75">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row>
    <row r="38" spans="9:256" s="42" customFormat="1" ht="12.75">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row>
    <row r="39" spans="9:256" s="42" customFormat="1" ht="12.75">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row>
    <row r="40" spans="9:256" s="42" customFormat="1" ht="12.75">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row>
    <row r="41" spans="9:256" s="42" customFormat="1" ht="12.75">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row>
    <row r="42" spans="9:256" s="42" customFormat="1" ht="12.75">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row>
    <row r="43" spans="9:256" s="42" customFormat="1" ht="12.75">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row>
    <row r="44" spans="9:256" s="42" customFormat="1" ht="12.75">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row>
    <row r="45" spans="9:256" s="42" customFormat="1" ht="12.75">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row>
    <row r="46" spans="9:256" s="42" customFormat="1" ht="12.75">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row>
    <row r="47" spans="9:256" s="42" customFormat="1" ht="12.75">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row>
    <row r="48" spans="9:256" s="42" customFormat="1" ht="12.75">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row>
    <row r="49" spans="9:256" s="42" customFormat="1" ht="12.75">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row>
    <row r="50" spans="9:256" s="42" customFormat="1" ht="12.75">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row>
    <row r="51" spans="9:256" s="42" customFormat="1" ht="12.75">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row>
    <row r="52" spans="9:256" s="42" customFormat="1" ht="12.75">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row>
    <row r="53" spans="9:256" s="42" customFormat="1" ht="12.75">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row>
    <row r="54" spans="9:256" s="42" customFormat="1" ht="12.75">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row>
    <row r="55" spans="9:256" s="42" customFormat="1" ht="12.75">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row>
    <row r="56" spans="9:256" s="42" customFormat="1" ht="12.75">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row>
    <row r="57" spans="9:256" s="42" customFormat="1" ht="12.75">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43"/>
      <c r="IP57" s="43"/>
      <c r="IQ57" s="43"/>
      <c r="IR57" s="43"/>
      <c r="IS57" s="43"/>
      <c r="IT57" s="43"/>
      <c r="IU57" s="43"/>
      <c r="IV57" s="43"/>
    </row>
    <row r="58" spans="9:256" s="42" customFormat="1" ht="12.75">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c r="IL58" s="43"/>
      <c r="IM58" s="43"/>
      <c r="IN58" s="43"/>
      <c r="IO58" s="43"/>
      <c r="IP58" s="43"/>
      <c r="IQ58" s="43"/>
      <c r="IR58" s="43"/>
      <c r="IS58" s="43"/>
      <c r="IT58" s="43"/>
      <c r="IU58" s="43"/>
      <c r="IV58" s="43"/>
    </row>
    <row r="59" spans="9:256" s="42" customFormat="1" ht="12.75">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c r="IN59" s="43"/>
      <c r="IO59" s="43"/>
      <c r="IP59" s="43"/>
      <c r="IQ59" s="43"/>
      <c r="IR59" s="43"/>
      <c r="IS59" s="43"/>
      <c r="IT59" s="43"/>
      <c r="IU59" s="43"/>
      <c r="IV59" s="43"/>
    </row>
    <row r="60" spans="9:256" s="42" customFormat="1" ht="12.75">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c r="IN60" s="43"/>
      <c r="IO60" s="43"/>
      <c r="IP60" s="43"/>
      <c r="IQ60" s="43"/>
      <c r="IR60" s="43"/>
      <c r="IS60" s="43"/>
      <c r="IT60" s="43"/>
      <c r="IU60" s="43"/>
      <c r="IV60" s="43"/>
    </row>
    <row r="61" spans="9:256" s="42" customFormat="1" ht="12.75">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c r="IL61" s="43"/>
      <c r="IM61" s="43"/>
      <c r="IN61" s="43"/>
      <c r="IO61" s="43"/>
      <c r="IP61" s="43"/>
      <c r="IQ61" s="43"/>
      <c r="IR61" s="43"/>
      <c r="IS61" s="43"/>
      <c r="IT61" s="43"/>
      <c r="IU61" s="43"/>
      <c r="IV61" s="43"/>
    </row>
    <row r="62" spans="9:256" s="42" customFormat="1" ht="12.75">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row>
    <row r="63" spans="9:256" s="42" customFormat="1" ht="12.75">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row>
    <row r="64" spans="9:256" s="42" customFormat="1" ht="12.75">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row>
    <row r="65" spans="9:256" s="42" customFormat="1" ht="12.75">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row>
    <row r="66" spans="9:256" s="42" customFormat="1" ht="12.75">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row>
    <row r="67" spans="9:256" s="42" customFormat="1" ht="12.75">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row>
    <row r="68" spans="9:256" s="42" customFormat="1" ht="12.75">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row>
    <row r="69" spans="9:256" s="42" customFormat="1" ht="12.75">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c r="IL69" s="43"/>
      <c r="IM69" s="43"/>
      <c r="IN69" s="43"/>
      <c r="IO69" s="43"/>
      <c r="IP69" s="43"/>
      <c r="IQ69" s="43"/>
      <c r="IR69" s="43"/>
      <c r="IS69" s="43"/>
      <c r="IT69" s="43"/>
      <c r="IU69" s="43"/>
      <c r="IV69" s="43"/>
    </row>
    <row r="70" spans="9:256" s="42" customFormat="1" ht="12.75">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c r="IL70" s="43"/>
      <c r="IM70" s="43"/>
      <c r="IN70" s="43"/>
      <c r="IO70" s="43"/>
      <c r="IP70" s="43"/>
      <c r="IQ70" s="43"/>
      <c r="IR70" s="43"/>
      <c r="IS70" s="43"/>
      <c r="IT70" s="43"/>
      <c r="IU70" s="43"/>
      <c r="IV70" s="43"/>
    </row>
    <row r="71" spans="9:256" s="42" customFormat="1" ht="12.75">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c r="IL71" s="43"/>
      <c r="IM71" s="43"/>
      <c r="IN71" s="43"/>
      <c r="IO71" s="43"/>
      <c r="IP71" s="43"/>
      <c r="IQ71" s="43"/>
      <c r="IR71" s="43"/>
      <c r="IS71" s="43"/>
      <c r="IT71" s="43"/>
      <c r="IU71" s="43"/>
      <c r="IV71" s="43"/>
    </row>
    <row r="72" spans="9:256" s="42" customFormat="1" ht="12.75">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row>
    <row r="73" spans="9:256" s="42" customFormat="1" ht="12.75">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row>
    <row r="74" spans="9:256" s="42" customFormat="1" ht="12.75">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row>
    <row r="75" spans="9:256" s="42" customFormat="1" ht="12.75">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row>
    <row r="76" spans="9:256" s="42" customFormat="1" ht="12.75">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row>
    <row r="77" spans="9:256" s="42" customFormat="1" ht="12.75">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c r="IH77" s="43"/>
      <c r="II77" s="43"/>
      <c r="IJ77" s="43"/>
      <c r="IK77" s="43"/>
      <c r="IL77" s="43"/>
      <c r="IM77" s="43"/>
      <c r="IN77" s="43"/>
      <c r="IO77" s="43"/>
      <c r="IP77" s="43"/>
      <c r="IQ77" s="43"/>
      <c r="IR77" s="43"/>
      <c r="IS77" s="43"/>
      <c r="IT77" s="43"/>
      <c r="IU77" s="43"/>
      <c r="IV77" s="43"/>
    </row>
    <row r="78" spans="9:256" s="42" customFormat="1" ht="12.75">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c r="FG78" s="43"/>
      <c r="FH78" s="43"/>
      <c r="FI78" s="43"/>
      <c r="FJ78" s="43"/>
      <c r="FK78" s="43"/>
      <c r="FL78" s="43"/>
      <c r="FM78" s="43"/>
      <c r="FN78" s="43"/>
      <c r="FO78" s="43"/>
      <c r="FP78" s="43"/>
      <c r="FQ78" s="43"/>
      <c r="FR78" s="43"/>
      <c r="FS78" s="43"/>
      <c r="FT78" s="43"/>
      <c r="FU78" s="43"/>
      <c r="FV78" s="43"/>
      <c r="FW78" s="43"/>
      <c r="FX78" s="43"/>
      <c r="FY78" s="43"/>
      <c r="FZ78" s="43"/>
      <c r="GA78" s="43"/>
      <c r="GB78" s="43"/>
      <c r="GC78" s="43"/>
      <c r="GD78" s="43"/>
      <c r="GE78" s="43"/>
      <c r="GF78" s="43"/>
      <c r="GG78" s="43"/>
      <c r="GH78" s="43"/>
      <c r="GI78" s="43"/>
      <c r="GJ78" s="43"/>
      <c r="GK78" s="43"/>
      <c r="GL78" s="43"/>
      <c r="GM78" s="43"/>
      <c r="GN78" s="43"/>
      <c r="GO78" s="43"/>
      <c r="GP78" s="43"/>
      <c r="GQ78" s="43"/>
      <c r="GR78" s="43"/>
      <c r="GS78" s="43"/>
      <c r="GT78" s="43"/>
      <c r="GU78" s="43"/>
      <c r="GV78" s="43"/>
      <c r="GW78" s="43"/>
      <c r="GX78" s="43"/>
      <c r="GY78" s="43"/>
      <c r="GZ78" s="43"/>
      <c r="HA78" s="43"/>
      <c r="HB78" s="43"/>
      <c r="HC78" s="43"/>
      <c r="HD78" s="43"/>
      <c r="HE78" s="43"/>
      <c r="HF78" s="43"/>
      <c r="HG78" s="43"/>
      <c r="HH78" s="43"/>
      <c r="HI78" s="43"/>
      <c r="HJ78" s="43"/>
      <c r="HK78" s="43"/>
      <c r="HL78" s="43"/>
      <c r="HM78" s="43"/>
      <c r="HN78" s="43"/>
      <c r="HO78" s="43"/>
      <c r="HP78" s="43"/>
      <c r="HQ78" s="43"/>
      <c r="HR78" s="43"/>
      <c r="HS78" s="43"/>
      <c r="HT78" s="43"/>
      <c r="HU78" s="43"/>
      <c r="HV78" s="43"/>
      <c r="HW78" s="43"/>
      <c r="HX78" s="43"/>
      <c r="HY78" s="43"/>
      <c r="HZ78" s="43"/>
      <c r="IA78" s="43"/>
      <c r="IB78" s="43"/>
      <c r="IC78" s="43"/>
      <c r="ID78" s="43"/>
      <c r="IE78" s="43"/>
      <c r="IF78" s="43"/>
      <c r="IG78" s="43"/>
      <c r="IH78" s="43"/>
      <c r="II78" s="43"/>
      <c r="IJ78" s="43"/>
      <c r="IK78" s="43"/>
      <c r="IL78" s="43"/>
      <c r="IM78" s="43"/>
      <c r="IN78" s="43"/>
      <c r="IO78" s="43"/>
      <c r="IP78" s="43"/>
      <c r="IQ78" s="43"/>
      <c r="IR78" s="43"/>
      <c r="IS78" s="43"/>
      <c r="IT78" s="43"/>
      <c r="IU78" s="43"/>
      <c r="IV78" s="43"/>
    </row>
    <row r="79" spans="9:256" s="42" customFormat="1" ht="12.75">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c r="EX79" s="43"/>
      <c r="EY79" s="43"/>
      <c r="EZ79" s="43"/>
      <c r="FA79" s="43"/>
      <c r="FB79" s="43"/>
      <c r="FC79" s="43"/>
      <c r="FD79" s="43"/>
      <c r="FE79" s="43"/>
      <c r="FF79" s="43"/>
      <c r="FG79" s="43"/>
      <c r="FH79" s="43"/>
      <c r="FI79" s="43"/>
      <c r="FJ79" s="43"/>
      <c r="FK79" s="43"/>
      <c r="FL79" s="43"/>
      <c r="FM79" s="43"/>
      <c r="FN79" s="43"/>
      <c r="FO79" s="43"/>
      <c r="FP79" s="43"/>
      <c r="FQ79" s="43"/>
      <c r="FR79" s="43"/>
      <c r="FS79" s="43"/>
      <c r="FT79" s="43"/>
      <c r="FU79" s="43"/>
      <c r="FV79" s="43"/>
      <c r="FW79" s="43"/>
      <c r="FX79" s="43"/>
      <c r="FY79" s="43"/>
      <c r="FZ79" s="43"/>
      <c r="GA79" s="43"/>
      <c r="GB79" s="43"/>
      <c r="GC79" s="43"/>
      <c r="GD79" s="43"/>
      <c r="GE79" s="43"/>
      <c r="GF79" s="43"/>
      <c r="GG79" s="43"/>
      <c r="GH79" s="43"/>
      <c r="GI79" s="43"/>
      <c r="GJ79" s="43"/>
      <c r="GK79" s="43"/>
      <c r="GL79" s="43"/>
      <c r="GM79" s="43"/>
      <c r="GN79" s="43"/>
      <c r="GO79" s="43"/>
      <c r="GP79" s="43"/>
      <c r="GQ79" s="43"/>
      <c r="GR79" s="43"/>
      <c r="GS79" s="43"/>
      <c r="GT79" s="43"/>
      <c r="GU79" s="43"/>
      <c r="GV79" s="43"/>
      <c r="GW79" s="43"/>
      <c r="GX79" s="43"/>
      <c r="GY79" s="43"/>
      <c r="GZ79" s="43"/>
      <c r="HA79" s="43"/>
      <c r="HB79" s="43"/>
      <c r="HC79" s="43"/>
      <c r="HD79" s="43"/>
      <c r="HE79" s="43"/>
      <c r="HF79" s="43"/>
      <c r="HG79" s="43"/>
      <c r="HH79" s="43"/>
      <c r="HI79" s="43"/>
      <c r="HJ79" s="43"/>
      <c r="HK79" s="43"/>
      <c r="HL79" s="43"/>
      <c r="HM79" s="43"/>
      <c r="HN79" s="43"/>
      <c r="HO79" s="43"/>
      <c r="HP79" s="43"/>
      <c r="HQ79" s="43"/>
      <c r="HR79" s="43"/>
      <c r="HS79" s="43"/>
      <c r="HT79" s="43"/>
      <c r="HU79" s="43"/>
      <c r="HV79" s="43"/>
      <c r="HW79" s="43"/>
      <c r="HX79" s="43"/>
      <c r="HY79" s="43"/>
      <c r="HZ79" s="43"/>
      <c r="IA79" s="43"/>
      <c r="IB79" s="43"/>
      <c r="IC79" s="43"/>
      <c r="ID79" s="43"/>
      <c r="IE79" s="43"/>
      <c r="IF79" s="43"/>
      <c r="IG79" s="43"/>
      <c r="IH79" s="43"/>
      <c r="II79" s="43"/>
      <c r="IJ79" s="43"/>
      <c r="IK79" s="43"/>
      <c r="IL79" s="43"/>
      <c r="IM79" s="43"/>
      <c r="IN79" s="43"/>
      <c r="IO79" s="43"/>
      <c r="IP79" s="43"/>
      <c r="IQ79" s="43"/>
      <c r="IR79" s="43"/>
      <c r="IS79" s="43"/>
      <c r="IT79" s="43"/>
      <c r="IU79" s="43"/>
      <c r="IV79" s="43"/>
    </row>
    <row r="80" spans="9:256" s="42" customFormat="1" ht="12.75">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43"/>
      <c r="FP80" s="43"/>
      <c r="FQ80" s="43"/>
      <c r="FR80" s="43"/>
      <c r="FS80" s="43"/>
      <c r="FT80" s="43"/>
      <c r="FU80" s="43"/>
      <c r="FV80" s="43"/>
      <c r="FW80" s="43"/>
      <c r="FX80" s="43"/>
      <c r="FY80" s="43"/>
      <c r="FZ80" s="43"/>
      <c r="GA80" s="43"/>
      <c r="GB80" s="43"/>
      <c r="GC80" s="43"/>
      <c r="GD80" s="43"/>
      <c r="GE80" s="43"/>
      <c r="GF80" s="43"/>
      <c r="GG80" s="43"/>
      <c r="GH80" s="43"/>
      <c r="GI80" s="43"/>
      <c r="GJ80" s="43"/>
      <c r="GK80" s="43"/>
      <c r="GL80" s="43"/>
      <c r="GM80" s="43"/>
      <c r="GN80" s="43"/>
      <c r="GO80" s="43"/>
      <c r="GP80" s="43"/>
      <c r="GQ80" s="43"/>
      <c r="GR80" s="43"/>
      <c r="GS80" s="43"/>
      <c r="GT80" s="43"/>
      <c r="GU80" s="43"/>
      <c r="GV80" s="43"/>
      <c r="GW80" s="43"/>
      <c r="GX80" s="43"/>
      <c r="GY80" s="43"/>
      <c r="GZ80" s="43"/>
      <c r="HA80" s="43"/>
      <c r="HB80" s="43"/>
      <c r="HC80" s="43"/>
      <c r="HD80" s="43"/>
      <c r="HE80" s="43"/>
      <c r="HF80" s="43"/>
      <c r="HG80" s="43"/>
      <c r="HH80" s="43"/>
      <c r="HI80" s="43"/>
      <c r="HJ80" s="43"/>
      <c r="HK80" s="43"/>
      <c r="HL80" s="43"/>
      <c r="HM80" s="43"/>
      <c r="HN80" s="43"/>
      <c r="HO80" s="43"/>
      <c r="HP80" s="43"/>
      <c r="HQ80" s="43"/>
      <c r="HR80" s="43"/>
      <c r="HS80" s="43"/>
      <c r="HT80" s="43"/>
      <c r="HU80" s="43"/>
      <c r="HV80" s="43"/>
      <c r="HW80" s="43"/>
      <c r="HX80" s="43"/>
      <c r="HY80" s="43"/>
      <c r="HZ80" s="43"/>
      <c r="IA80" s="43"/>
      <c r="IB80" s="43"/>
      <c r="IC80" s="43"/>
      <c r="ID80" s="43"/>
      <c r="IE80" s="43"/>
      <c r="IF80" s="43"/>
      <c r="IG80" s="43"/>
      <c r="IH80" s="43"/>
      <c r="II80" s="43"/>
      <c r="IJ80" s="43"/>
      <c r="IK80" s="43"/>
      <c r="IL80" s="43"/>
      <c r="IM80" s="43"/>
      <c r="IN80" s="43"/>
      <c r="IO80" s="43"/>
      <c r="IP80" s="43"/>
      <c r="IQ80" s="43"/>
      <c r="IR80" s="43"/>
      <c r="IS80" s="43"/>
      <c r="IT80" s="43"/>
      <c r="IU80" s="43"/>
      <c r="IV80" s="43"/>
    </row>
    <row r="81" spans="9:256" s="42" customFormat="1" ht="12.75">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c r="IL81" s="43"/>
      <c r="IM81" s="43"/>
      <c r="IN81" s="43"/>
      <c r="IO81" s="43"/>
      <c r="IP81" s="43"/>
      <c r="IQ81" s="43"/>
      <c r="IR81" s="43"/>
      <c r="IS81" s="43"/>
      <c r="IT81" s="43"/>
      <c r="IU81" s="43"/>
      <c r="IV81" s="43"/>
    </row>
    <row r="82" spans="9:256" s="42" customFormat="1" ht="12.75">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c r="IL82" s="43"/>
      <c r="IM82" s="43"/>
      <c r="IN82" s="43"/>
      <c r="IO82" s="43"/>
      <c r="IP82" s="43"/>
      <c r="IQ82" s="43"/>
      <c r="IR82" s="43"/>
      <c r="IS82" s="43"/>
      <c r="IT82" s="43"/>
      <c r="IU82" s="43"/>
      <c r="IV82" s="43"/>
    </row>
    <row r="83" spans="9:256" s="42" customFormat="1" ht="12.75">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43"/>
      <c r="IK83" s="43"/>
      <c r="IL83" s="43"/>
      <c r="IM83" s="43"/>
      <c r="IN83" s="43"/>
      <c r="IO83" s="43"/>
      <c r="IP83" s="43"/>
      <c r="IQ83" s="43"/>
      <c r="IR83" s="43"/>
      <c r="IS83" s="43"/>
      <c r="IT83" s="43"/>
      <c r="IU83" s="43"/>
      <c r="IV83" s="43"/>
    </row>
    <row r="84" spans="9:256" s="42" customFormat="1" ht="12.75">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c r="IL84" s="43"/>
      <c r="IM84" s="43"/>
      <c r="IN84" s="43"/>
      <c r="IO84" s="43"/>
      <c r="IP84" s="43"/>
      <c r="IQ84" s="43"/>
      <c r="IR84" s="43"/>
      <c r="IS84" s="43"/>
      <c r="IT84" s="43"/>
      <c r="IU84" s="43"/>
      <c r="IV84" s="43"/>
    </row>
    <row r="85" spans="9:256" s="42" customFormat="1" ht="12.75">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c r="IL85" s="43"/>
      <c r="IM85" s="43"/>
      <c r="IN85" s="43"/>
      <c r="IO85" s="43"/>
      <c r="IP85" s="43"/>
      <c r="IQ85" s="43"/>
      <c r="IR85" s="43"/>
      <c r="IS85" s="43"/>
      <c r="IT85" s="43"/>
      <c r="IU85" s="43"/>
      <c r="IV85" s="43"/>
    </row>
    <row r="86" spans="9:256" s="42" customFormat="1" ht="12.75">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c r="IP86" s="43"/>
      <c r="IQ86" s="43"/>
      <c r="IR86" s="43"/>
      <c r="IS86" s="43"/>
      <c r="IT86" s="43"/>
      <c r="IU86" s="43"/>
      <c r="IV86" s="43"/>
    </row>
    <row r="87" spans="9:256" s="42" customFormat="1" ht="12.75">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row>
    <row r="88" spans="9:256" s="42" customFormat="1" ht="12.75">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c r="HG88" s="43"/>
      <c r="HH88" s="43"/>
      <c r="HI88" s="43"/>
      <c r="HJ88" s="43"/>
      <c r="HK88" s="43"/>
      <c r="HL88" s="43"/>
      <c r="HM88" s="43"/>
      <c r="HN88" s="43"/>
      <c r="HO88" s="43"/>
      <c r="HP88" s="43"/>
      <c r="HQ88" s="43"/>
      <c r="HR88" s="43"/>
      <c r="HS88" s="43"/>
      <c r="HT88" s="43"/>
      <c r="HU88" s="43"/>
      <c r="HV88" s="43"/>
      <c r="HW88" s="43"/>
      <c r="HX88" s="43"/>
      <c r="HY88" s="43"/>
      <c r="HZ88" s="43"/>
      <c r="IA88" s="43"/>
      <c r="IB88" s="43"/>
      <c r="IC88" s="43"/>
      <c r="ID88" s="43"/>
      <c r="IE88" s="43"/>
      <c r="IF88" s="43"/>
      <c r="IG88" s="43"/>
      <c r="IH88" s="43"/>
      <c r="II88" s="43"/>
      <c r="IJ88" s="43"/>
      <c r="IK88" s="43"/>
      <c r="IL88" s="43"/>
      <c r="IM88" s="43"/>
      <c r="IN88" s="43"/>
      <c r="IO88" s="43"/>
      <c r="IP88" s="43"/>
      <c r="IQ88" s="43"/>
      <c r="IR88" s="43"/>
      <c r="IS88" s="43"/>
      <c r="IT88" s="43"/>
      <c r="IU88" s="43"/>
      <c r="IV88" s="43"/>
    </row>
    <row r="89" spans="9:256" s="42" customFormat="1" ht="12.75">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c r="HG89" s="43"/>
      <c r="HH89" s="43"/>
      <c r="HI89" s="43"/>
      <c r="HJ89" s="43"/>
      <c r="HK89" s="43"/>
      <c r="HL89" s="43"/>
      <c r="HM89" s="43"/>
      <c r="HN89" s="43"/>
      <c r="HO89" s="43"/>
      <c r="HP89" s="43"/>
      <c r="HQ89" s="43"/>
      <c r="HR89" s="43"/>
      <c r="HS89" s="43"/>
      <c r="HT89" s="43"/>
      <c r="HU89" s="43"/>
      <c r="HV89" s="43"/>
      <c r="HW89" s="43"/>
      <c r="HX89" s="43"/>
      <c r="HY89" s="43"/>
      <c r="HZ89" s="43"/>
      <c r="IA89" s="43"/>
      <c r="IB89" s="43"/>
      <c r="IC89" s="43"/>
      <c r="ID89" s="43"/>
      <c r="IE89" s="43"/>
      <c r="IF89" s="43"/>
      <c r="IG89" s="43"/>
      <c r="IH89" s="43"/>
      <c r="II89" s="43"/>
      <c r="IJ89" s="43"/>
      <c r="IK89" s="43"/>
      <c r="IL89" s="43"/>
      <c r="IM89" s="43"/>
      <c r="IN89" s="43"/>
      <c r="IO89" s="43"/>
      <c r="IP89" s="43"/>
      <c r="IQ89" s="43"/>
      <c r="IR89" s="43"/>
      <c r="IS89" s="43"/>
      <c r="IT89" s="43"/>
      <c r="IU89" s="43"/>
      <c r="IV89" s="43"/>
    </row>
    <row r="90" spans="9:256" s="42" customFormat="1" ht="12.75">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row>
    <row r="91" spans="9:256" s="42" customFormat="1" ht="12.75">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row>
    <row r="92" spans="9:256" s="42" customFormat="1" ht="12.75">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c r="FG92" s="43"/>
      <c r="FH92" s="43"/>
      <c r="FI92" s="43"/>
      <c r="FJ92" s="43"/>
      <c r="FK92" s="43"/>
      <c r="FL92" s="43"/>
      <c r="FM92" s="43"/>
      <c r="FN92" s="43"/>
      <c r="FO92" s="43"/>
      <c r="FP92" s="43"/>
      <c r="FQ92" s="43"/>
      <c r="FR92" s="43"/>
      <c r="FS92" s="43"/>
      <c r="FT92" s="43"/>
      <c r="FU92" s="43"/>
      <c r="FV92" s="43"/>
      <c r="FW92" s="43"/>
      <c r="FX92" s="43"/>
      <c r="FY92" s="43"/>
      <c r="FZ92" s="43"/>
      <c r="GA92" s="43"/>
      <c r="GB92" s="43"/>
      <c r="GC92" s="43"/>
      <c r="GD92" s="43"/>
      <c r="GE92" s="43"/>
      <c r="GF92" s="43"/>
      <c r="GG92" s="43"/>
      <c r="GH92" s="43"/>
      <c r="GI92" s="43"/>
      <c r="GJ92" s="43"/>
      <c r="GK92" s="43"/>
      <c r="GL92" s="43"/>
      <c r="GM92" s="43"/>
      <c r="GN92" s="43"/>
      <c r="GO92" s="43"/>
      <c r="GP92" s="43"/>
      <c r="GQ92" s="43"/>
      <c r="GR92" s="43"/>
      <c r="GS92" s="43"/>
      <c r="GT92" s="43"/>
      <c r="GU92" s="43"/>
      <c r="GV92" s="43"/>
      <c r="GW92" s="43"/>
      <c r="GX92" s="43"/>
      <c r="GY92" s="43"/>
      <c r="GZ92" s="43"/>
      <c r="HA92" s="43"/>
      <c r="HB92" s="43"/>
      <c r="HC92" s="43"/>
      <c r="HD92" s="43"/>
      <c r="HE92" s="43"/>
      <c r="HF92" s="43"/>
      <c r="HG92" s="43"/>
      <c r="HH92" s="43"/>
      <c r="HI92" s="43"/>
      <c r="HJ92" s="43"/>
      <c r="HK92" s="43"/>
      <c r="HL92" s="43"/>
      <c r="HM92" s="43"/>
      <c r="HN92" s="43"/>
      <c r="HO92" s="43"/>
      <c r="HP92" s="43"/>
      <c r="HQ92" s="43"/>
      <c r="HR92" s="43"/>
      <c r="HS92" s="43"/>
      <c r="HT92" s="43"/>
      <c r="HU92" s="43"/>
      <c r="HV92" s="43"/>
      <c r="HW92" s="43"/>
      <c r="HX92" s="43"/>
      <c r="HY92" s="43"/>
      <c r="HZ92" s="43"/>
      <c r="IA92" s="43"/>
      <c r="IB92" s="43"/>
      <c r="IC92" s="43"/>
      <c r="ID92" s="43"/>
      <c r="IE92" s="43"/>
      <c r="IF92" s="43"/>
      <c r="IG92" s="43"/>
      <c r="IH92" s="43"/>
      <c r="II92" s="43"/>
      <c r="IJ92" s="43"/>
      <c r="IK92" s="43"/>
      <c r="IL92" s="43"/>
      <c r="IM92" s="43"/>
      <c r="IN92" s="43"/>
      <c r="IO92" s="43"/>
      <c r="IP92" s="43"/>
      <c r="IQ92" s="43"/>
      <c r="IR92" s="43"/>
      <c r="IS92" s="43"/>
      <c r="IT92" s="43"/>
      <c r="IU92" s="43"/>
      <c r="IV92" s="43"/>
    </row>
    <row r="93" spans="9:256" s="42" customFormat="1" ht="12.75">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c r="FH93" s="43"/>
      <c r="FI93" s="43"/>
      <c r="FJ93" s="43"/>
      <c r="FK93" s="43"/>
      <c r="FL93" s="43"/>
      <c r="FM93" s="43"/>
      <c r="FN93" s="43"/>
      <c r="FO93" s="43"/>
      <c r="FP93" s="43"/>
      <c r="FQ93" s="43"/>
      <c r="FR93" s="43"/>
      <c r="FS93" s="43"/>
      <c r="FT93" s="43"/>
      <c r="FU93" s="43"/>
      <c r="FV93" s="43"/>
      <c r="FW93" s="43"/>
      <c r="FX93" s="43"/>
      <c r="FY93" s="43"/>
      <c r="FZ93" s="43"/>
      <c r="GA93" s="43"/>
      <c r="GB93" s="43"/>
      <c r="GC93" s="43"/>
      <c r="GD93" s="43"/>
      <c r="GE93" s="43"/>
      <c r="GF93" s="43"/>
      <c r="GG93" s="43"/>
      <c r="GH93" s="43"/>
      <c r="GI93" s="43"/>
      <c r="GJ93" s="43"/>
      <c r="GK93" s="43"/>
      <c r="GL93" s="43"/>
      <c r="GM93" s="43"/>
      <c r="GN93" s="43"/>
      <c r="GO93" s="43"/>
      <c r="GP93" s="43"/>
      <c r="GQ93" s="43"/>
      <c r="GR93" s="43"/>
      <c r="GS93" s="43"/>
      <c r="GT93" s="43"/>
      <c r="GU93" s="43"/>
      <c r="GV93" s="43"/>
      <c r="GW93" s="43"/>
      <c r="GX93" s="43"/>
      <c r="GY93" s="43"/>
      <c r="GZ93" s="43"/>
      <c r="HA93" s="43"/>
      <c r="HB93" s="43"/>
      <c r="HC93" s="43"/>
      <c r="HD93" s="43"/>
      <c r="HE93" s="43"/>
      <c r="HF93" s="43"/>
      <c r="HG93" s="43"/>
      <c r="HH93" s="43"/>
      <c r="HI93" s="43"/>
      <c r="HJ93" s="43"/>
      <c r="HK93" s="43"/>
      <c r="HL93" s="43"/>
      <c r="HM93" s="43"/>
      <c r="HN93" s="43"/>
      <c r="HO93" s="43"/>
      <c r="HP93" s="43"/>
      <c r="HQ93" s="43"/>
      <c r="HR93" s="43"/>
      <c r="HS93" s="43"/>
      <c r="HT93" s="43"/>
      <c r="HU93" s="43"/>
      <c r="HV93" s="43"/>
      <c r="HW93" s="43"/>
      <c r="HX93" s="43"/>
      <c r="HY93" s="43"/>
      <c r="HZ93" s="43"/>
      <c r="IA93" s="43"/>
      <c r="IB93" s="43"/>
      <c r="IC93" s="43"/>
      <c r="ID93" s="43"/>
      <c r="IE93" s="43"/>
      <c r="IF93" s="43"/>
      <c r="IG93" s="43"/>
      <c r="IH93" s="43"/>
      <c r="II93" s="43"/>
      <c r="IJ93" s="43"/>
      <c r="IK93" s="43"/>
      <c r="IL93" s="43"/>
      <c r="IM93" s="43"/>
      <c r="IN93" s="43"/>
      <c r="IO93" s="43"/>
      <c r="IP93" s="43"/>
      <c r="IQ93" s="43"/>
      <c r="IR93" s="43"/>
      <c r="IS93" s="43"/>
      <c r="IT93" s="43"/>
      <c r="IU93" s="43"/>
      <c r="IV93" s="43"/>
    </row>
    <row r="94" spans="9:256" s="42" customFormat="1" ht="12.75">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row>
    <row r="95" spans="9:256" s="42" customFormat="1" ht="12.75">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row>
    <row r="96" spans="9:256" s="42" customFormat="1" ht="12.75">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3"/>
      <c r="GE96" s="43"/>
      <c r="GF96" s="43"/>
      <c r="GG96" s="43"/>
      <c r="GH96" s="43"/>
      <c r="GI96" s="43"/>
      <c r="GJ96" s="43"/>
      <c r="GK96" s="43"/>
      <c r="GL96" s="43"/>
      <c r="GM96" s="43"/>
      <c r="GN96" s="43"/>
      <c r="GO96" s="43"/>
      <c r="GP96" s="43"/>
      <c r="GQ96" s="43"/>
      <c r="GR96" s="43"/>
      <c r="GS96" s="43"/>
      <c r="GT96" s="43"/>
      <c r="GU96" s="43"/>
      <c r="GV96" s="43"/>
      <c r="GW96" s="43"/>
      <c r="GX96" s="43"/>
      <c r="GY96" s="43"/>
      <c r="GZ96" s="43"/>
      <c r="HA96" s="43"/>
      <c r="HB96" s="43"/>
      <c r="HC96" s="43"/>
      <c r="HD96" s="43"/>
      <c r="HE96" s="43"/>
      <c r="HF96" s="43"/>
      <c r="HG96" s="43"/>
      <c r="HH96" s="43"/>
      <c r="HI96" s="43"/>
      <c r="HJ96" s="43"/>
      <c r="HK96" s="43"/>
      <c r="HL96" s="43"/>
      <c r="HM96" s="43"/>
      <c r="HN96" s="43"/>
      <c r="HO96" s="43"/>
      <c r="HP96" s="43"/>
      <c r="HQ96" s="43"/>
      <c r="HR96" s="43"/>
      <c r="HS96" s="43"/>
      <c r="HT96" s="43"/>
      <c r="HU96" s="43"/>
      <c r="HV96" s="43"/>
      <c r="HW96" s="43"/>
      <c r="HX96" s="43"/>
      <c r="HY96" s="43"/>
      <c r="HZ96" s="43"/>
      <c r="IA96" s="43"/>
      <c r="IB96" s="43"/>
      <c r="IC96" s="43"/>
      <c r="ID96" s="43"/>
      <c r="IE96" s="43"/>
      <c r="IF96" s="43"/>
      <c r="IG96" s="43"/>
      <c r="IH96" s="43"/>
      <c r="II96" s="43"/>
      <c r="IJ96" s="43"/>
      <c r="IK96" s="43"/>
      <c r="IL96" s="43"/>
      <c r="IM96" s="43"/>
      <c r="IN96" s="43"/>
      <c r="IO96" s="43"/>
      <c r="IP96" s="43"/>
      <c r="IQ96" s="43"/>
      <c r="IR96" s="43"/>
      <c r="IS96" s="43"/>
      <c r="IT96" s="43"/>
      <c r="IU96" s="43"/>
      <c r="IV96" s="43"/>
    </row>
    <row r="97" spans="9:256" s="42" customFormat="1" ht="12.75">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43"/>
      <c r="FK97" s="43"/>
      <c r="FL97" s="43"/>
      <c r="FM97" s="43"/>
      <c r="FN97" s="43"/>
      <c r="FO97" s="43"/>
      <c r="FP97" s="43"/>
      <c r="FQ97" s="43"/>
      <c r="FR97" s="43"/>
      <c r="FS97" s="43"/>
      <c r="FT97" s="43"/>
      <c r="FU97" s="43"/>
      <c r="FV97" s="43"/>
      <c r="FW97" s="43"/>
      <c r="FX97" s="43"/>
      <c r="FY97" s="43"/>
      <c r="FZ97" s="43"/>
      <c r="GA97" s="43"/>
      <c r="GB97" s="43"/>
      <c r="GC97" s="43"/>
      <c r="GD97" s="43"/>
      <c r="GE97" s="43"/>
      <c r="GF97" s="43"/>
      <c r="GG97" s="43"/>
      <c r="GH97" s="43"/>
      <c r="GI97" s="43"/>
      <c r="GJ97" s="43"/>
      <c r="GK97" s="43"/>
      <c r="GL97" s="43"/>
      <c r="GM97" s="43"/>
      <c r="GN97" s="43"/>
      <c r="GO97" s="43"/>
      <c r="GP97" s="43"/>
      <c r="GQ97" s="43"/>
      <c r="GR97" s="43"/>
      <c r="GS97" s="43"/>
      <c r="GT97" s="43"/>
      <c r="GU97" s="43"/>
      <c r="GV97" s="43"/>
      <c r="GW97" s="43"/>
      <c r="GX97" s="43"/>
      <c r="GY97" s="43"/>
      <c r="GZ97" s="43"/>
      <c r="HA97" s="43"/>
      <c r="HB97" s="43"/>
      <c r="HC97" s="43"/>
      <c r="HD97" s="43"/>
      <c r="HE97" s="43"/>
      <c r="HF97" s="43"/>
      <c r="HG97" s="43"/>
      <c r="HH97" s="43"/>
      <c r="HI97" s="43"/>
      <c r="HJ97" s="43"/>
      <c r="HK97" s="43"/>
      <c r="HL97" s="43"/>
      <c r="HM97" s="43"/>
      <c r="HN97" s="43"/>
      <c r="HO97" s="43"/>
      <c r="HP97" s="43"/>
      <c r="HQ97" s="43"/>
      <c r="HR97" s="43"/>
      <c r="HS97" s="43"/>
      <c r="HT97" s="43"/>
      <c r="HU97" s="43"/>
      <c r="HV97" s="43"/>
      <c r="HW97" s="43"/>
      <c r="HX97" s="43"/>
      <c r="HY97" s="43"/>
      <c r="HZ97" s="43"/>
      <c r="IA97" s="43"/>
      <c r="IB97" s="43"/>
      <c r="IC97" s="43"/>
      <c r="ID97" s="43"/>
      <c r="IE97" s="43"/>
      <c r="IF97" s="43"/>
      <c r="IG97" s="43"/>
      <c r="IH97" s="43"/>
      <c r="II97" s="43"/>
      <c r="IJ97" s="43"/>
      <c r="IK97" s="43"/>
      <c r="IL97" s="43"/>
      <c r="IM97" s="43"/>
      <c r="IN97" s="43"/>
      <c r="IO97" s="43"/>
      <c r="IP97" s="43"/>
      <c r="IQ97" s="43"/>
      <c r="IR97" s="43"/>
      <c r="IS97" s="43"/>
      <c r="IT97" s="43"/>
      <c r="IU97" s="43"/>
      <c r="IV97" s="43"/>
    </row>
    <row r="98" spans="9:256" s="42" customFormat="1" ht="12.75">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row>
    <row r="99" spans="9:256" s="42" customFormat="1" ht="12.75">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row>
    <row r="100" spans="9:256" s="42" customFormat="1" ht="12.75">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row>
    <row r="101" spans="9:256" s="42" customFormat="1" ht="12.75">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c r="EX101" s="43"/>
      <c r="EY101" s="43"/>
      <c r="EZ101" s="43"/>
      <c r="FA101" s="43"/>
      <c r="FB101" s="43"/>
      <c r="FC101" s="43"/>
      <c r="FD101" s="43"/>
      <c r="FE101" s="43"/>
      <c r="FF101" s="43"/>
      <c r="FG101" s="43"/>
      <c r="FH101" s="43"/>
      <c r="FI101" s="43"/>
      <c r="FJ101" s="43"/>
      <c r="FK101" s="43"/>
      <c r="FL101" s="43"/>
      <c r="FM101" s="43"/>
      <c r="FN101" s="43"/>
      <c r="FO101" s="43"/>
      <c r="FP101" s="43"/>
      <c r="FQ101" s="43"/>
      <c r="FR101" s="43"/>
      <c r="FS101" s="43"/>
      <c r="FT101" s="43"/>
      <c r="FU101" s="43"/>
      <c r="FV101" s="43"/>
      <c r="FW101" s="43"/>
      <c r="FX101" s="43"/>
      <c r="FY101" s="43"/>
      <c r="FZ101" s="43"/>
      <c r="GA101" s="43"/>
      <c r="GB101" s="43"/>
      <c r="GC101" s="43"/>
      <c r="GD101" s="43"/>
      <c r="GE101" s="43"/>
      <c r="GF101" s="43"/>
      <c r="GG101" s="43"/>
      <c r="GH101" s="43"/>
      <c r="GI101" s="43"/>
      <c r="GJ101" s="43"/>
      <c r="GK101" s="43"/>
      <c r="GL101" s="43"/>
      <c r="GM101" s="43"/>
      <c r="GN101" s="43"/>
      <c r="GO101" s="43"/>
      <c r="GP101" s="43"/>
      <c r="GQ101" s="43"/>
      <c r="GR101" s="43"/>
      <c r="GS101" s="43"/>
      <c r="GT101" s="43"/>
      <c r="GU101" s="43"/>
      <c r="GV101" s="43"/>
      <c r="GW101" s="43"/>
      <c r="GX101" s="43"/>
      <c r="GY101" s="43"/>
      <c r="GZ101" s="43"/>
      <c r="HA101" s="43"/>
      <c r="HB101" s="43"/>
      <c r="HC101" s="43"/>
      <c r="HD101" s="43"/>
      <c r="HE101" s="43"/>
      <c r="HF101" s="43"/>
      <c r="HG101" s="43"/>
      <c r="HH101" s="43"/>
      <c r="HI101" s="43"/>
      <c r="HJ101" s="43"/>
      <c r="HK101" s="43"/>
      <c r="HL101" s="43"/>
      <c r="HM101" s="43"/>
      <c r="HN101" s="43"/>
      <c r="HO101" s="43"/>
      <c r="HP101" s="43"/>
      <c r="HQ101" s="43"/>
      <c r="HR101" s="43"/>
      <c r="HS101" s="43"/>
      <c r="HT101" s="43"/>
      <c r="HU101" s="43"/>
      <c r="HV101" s="43"/>
      <c r="HW101" s="43"/>
      <c r="HX101" s="43"/>
      <c r="HY101" s="43"/>
      <c r="HZ101" s="43"/>
      <c r="IA101" s="43"/>
      <c r="IB101" s="43"/>
      <c r="IC101" s="43"/>
      <c r="ID101" s="43"/>
      <c r="IE101" s="43"/>
      <c r="IF101" s="43"/>
      <c r="IG101" s="43"/>
      <c r="IH101" s="43"/>
      <c r="II101" s="43"/>
      <c r="IJ101" s="43"/>
      <c r="IK101" s="43"/>
      <c r="IL101" s="43"/>
      <c r="IM101" s="43"/>
      <c r="IN101" s="43"/>
      <c r="IO101" s="43"/>
      <c r="IP101" s="43"/>
      <c r="IQ101" s="43"/>
      <c r="IR101" s="43"/>
      <c r="IS101" s="43"/>
      <c r="IT101" s="43"/>
      <c r="IU101" s="43"/>
      <c r="IV101" s="43"/>
    </row>
    <row r="102" spans="9:256" s="42" customFormat="1" ht="12.75">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c r="GH102" s="43"/>
      <c r="GI102" s="43"/>
      <c r="GJ102" s="43"/>
      <c r="GK102" s="43"/>
      <c r="GL102" s="43"/>
      <c r="GM102" s="43"/>
      <c r="GN102" s="43"/>
      <c r="GO102" s="43"/>
      <c r="GP102" s="43"/>
      <c r="GQ102" s="43"/>
      <c r="GR102" s="43"/>
      <c r="GS102" s="43"/>
      <c r="GT102" s="43"/>
      <c r="GU102" s="43"/>
      <c r="GV102" s="43"/>
      <c r="GW102" s="43"/>
      <c r="GX102" s="43"/>
      <c r="GY102" s="43"/>
      <c r="GZ102" s="43"/>
      <c r="HA102" s="43"/>
      <c r="HB102" s="43"/>
      <c r="HC102" s="43"/>
      <c r="HD102" s="43"/>
      <c r="HE102" s="43"/>
      <c r="HF102" s="43"/>
      <c r="HG102" s="43"/>
      <c r="HH102" s="43"/>
      <c r="HI102" s="43"/>
      <c r="HJ102" s="43"/>
      <c r="HK102" s="43"/>
      <c r="HL102" s="43"/>
      <c r="HM102" s="43"/>
      <c r="HN102" s="43"/>
      <c r="HO102" s="43"/>
      <c r="HP102" s="43"/>
      <c r="HQ102" s="43"/>
      <c r="HR102" s="43"/>
      <c r="HS102" s="43"/>
      <c r="HT102" s="43"/>
      <c r="HU102" s="43"/>
      <c r="HV102" s="43"/>
      <c r="HW102" s="43"/>
      <c r="HX102" s="43"/>
      <c r="HY102" s="43"/>
      <c r="HZ102" s="43"/>
      <c r="IA102" s="43"/>
      <c r="IB102" s="43"/>
      <c r="IC102" s="43"/>
      <c r="ID102" s="43"/>
      <c r="IE102" s="43"/>
      <c r="IF102" s="43"/>
      <c r="IG102" s="43"/>
      <c r="IH102" s="43"/>
      <c r="II102" s="43"/>
      <c r="IJ102" s="43"/>
      <c r="IK102" s="43"/>
      <c r="IL102" s="43"/>
      <c r="IM102" s="43"/>
      <c r="IN102" s="43"/>
      <c r="IO102" s="43"/>
      <c r="IP102" s="43"/>
      <c r="IQ102" s="43"/>
      <c r="IR102" s="43"/>
      <c r="IS102" s="43"/>
      <c r="IT102" s="43"/>
      <c r="IU102" s="43"/>
      <c r="IV102" s="43"/>
    </row>
    <row r="103" spans="9:256" s="42" customFormat="1" ht="12.75">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c r="EX103" s="43"/>
      <c r="EY103" s="43"/>
      <c r="EZ103" s="43"/>
      <c r="FA103" s="43"/>
      <c r="FB103" s="43"/>
      <c r="FC103" s="43"/>
      <c r="FD103" s="43"/>
      <c r="FE103" s="43"/>
      <c r="FF103" s="43"/>
      <c r="FG103" s="43"/>
      <c r="FH103" s="43"/>
      <c r="FI103" s="43"/>
      <c r="FJ103" s="43"/>
      <c r="FK103" s="43"/>
      <c r="FL103" s="43"/>
      <c r="FM103" s="43"/>
      <c r="FN103" s="43"/>
      <c r="FO103" s="43"/>
      <c r="FP103" s="43"/>
      <c r="FQ103" s="43"/>
      <c r="FR103" s="43"/>
      <c r="FS103" s="43"/>
      <c r="FT103" s="43"/>
      <c r="FU103" s="43"/>
      <c r="FV103" s="43"/>
      <c r="FW103" s="43"/>
      <c r="FX103" s="43"/>
      <c r="FY103" s="43"/>
      <c r="FZ103" s="43"/>
      <c r="GA103" s="43"/>
      <c r="GB103" s="43"/>
      <c r="GC103" s="43"/>
      <c r="GD103" s="43"/>
      <c r="GE103" s="43"/>
      <c r="GF103" s="43"/>
      <c r="GG103" s="43"/>
      <c r="GH103" s="43"/>
      <c r="GI103" s="43"/>
      <c r="GJ103" s="43"/>
      <c r="GK103" s="43"/>
      <c r="GL103" s="43"/>
      <c r="GM103" s="43"/>
      <c r="GN103" s="43"/>
      <c r="GO103" s="43"/>
      <c r="GP103" s="43"/>
      <c r="GQ103" s="43"/>
      <c r="GR103" s="43"/>
      <c r="GS103" s="43"/>
      <c r="GT103" s="43"/>
      <c r="GU103" s="43"/>
      <c r="GV103" s="43"/>
      <c r="GW103" s="43"/>
      <c r="GX103" s="43"/>
      <c r="GY103" s="43"/>
      <c r="GZ103" s="43"/>
      <c r="HA103" s="43"/>
      <c r="HB103" s="43"/>
      <c r="HC103" s="43"/>
      <c r="HD103" s="43"/>
      <c r="HE103" s="43"/>
      <c r="HF103" s="43"/>
      <c r="HG103" s="43"/>
      <c r="HH103" s="43"/>
      <c r="HI103" s="43"/>
      <c r="HJ103" s="43"/>
      <c r="HK103" s="43"/>
      <c r="HL103" s="43"/>
      <c r="HM103" s="43"/>
      <c r="HN103" s="43"/>
      <c r="HO103" s="43"/>
      <c r="HP103" s="43"/>
      <c r="HQ103" s="43"/>
      <c r="HR103" s="43"/>
      <c r="HS103" s="43"/>
      <c r="HT103" s="43"/>
      <c r="HU103" s="43"/>
      <c r="HV103" s="43"/>
      <c r="HW103" s="43"/>
      <c r="HX103" s="43"/>
      <c r="HY103" s="43"/>
      <c r="HZ103" s="43"/>
      <c r="IA103" s="43"/>
      <c r="IB103" s="43"/>
      <c r="IC103" s="43"/>
      <c r="ID103" s="43"/>
      <c r="IE103" s="43"/>
      <c r="IF103" s="43"/>
      <c r="IG103" s="43"/>
      <c r="IH103" s="43"/>
      <c r="II103" s="43"/>
      <c r="IJ103" s="43"/>
      <c r="IK103" s="43"/>
      <c r="IL103" s="43"/>
      <c r="IM103" s="43"/>
      <c r="IN103" s="43"/>
      <c r="IO103" s="43"/>
      <c r="IP103" s="43"/>
      <c r="IQ103" s="43"/>
      <c r="IR103" s="43"/>
      <c r="IS103" s="43"/>
      <c r="IT103" s="43"/>
      <c r="IU103" s="43"/>
      <c r="IV103" s="43"/>
    </row>
  </sheetData>
  <sheetProtection algorithmName="SHA-512" hashValue="hhfr83SM01bWkVJYUMFUJ9q44qmQPIWJm4UqBHp/q1PPLcZc4oLGScsw2Q8UOZ1m7Cz4Savu3vQ09LZ3nqBRKQ==" saltValue="Xj+Iz/2LmcIKnFAh4RJJdA==" spinCount="100000" sheet="1" objects="1" scenarios="1" selectLockedCells="1"/>
  <mergeCells count="1">
    <mergeCell ref="B4:C4"/>
  </mergeCells>
  <conditionalFormatting sqref="C10">
    <cfRule type="cellIs" dxfId="3" priority="2" operator="greaterThan">
      <formula>0</formula>
    </cfRule>
  </conditionalFormatting>
  <conditionalFormatting sqref="C17">
    <cfRule type="cellIs" dxfId="2" priority="1" operator="greaterThan">
      <formula>0</formula>
    </cfRule>
  </conditionalFormatting>
  <pageMargins left="0.39370078740157483" right="0.23622047244094491" top="0.39370078740157483" bottom="0.39370078740157483" header="0.11811023622047245" footer="0.11811023622047245"/>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J69"/>
  <sheetViews>
    <sheetView workbookViewId="0">
      <selection activeCell="C10" sqref="C10"/>
    </sheetView>
  </sheetViews>
  <sheetFormatPr baseColWidth="10" defaultColWidth="11" defaultRowHeight="14.25"/>
  <cols>
    <col min="1" max="4" width="11" style="221"/>
    <col min="5" max="7" width="7.125" style="221" customWidth="1"/>
    <col min="8" max="8" width="5.375" style="221" customWidth="1"/>
    <col min="9" max="9" width="5.5" style="221" customWidth="1"/>
    <col min="10" max="16384" width="11" style="221"/>
  </cols>
  <sheetData>
    <row r="1" spans="1:10" ht="23.25">
      <c r="A1" s="97" t="s">
        <v>10</v>
      </c>
    </row>
    <row r="3" spans="1:10">
      <c r="A3" s="221" t="s">
        <v>11</v>
      </c>
      <c r="D3" s="98">
        <f>SUM('Calcolo organico quadro'!C8:C20)</f>
        <v>0</v>
      </c>
    </row>
    <row r="4" spans="1:10">
      <c r="A4" s="98" t="s">
        <v>18</v>
      </c>
      <c r="D4" s="135" t="e">
        <f>'Calcolo organico quadro'!C33/'Calcolo organico quadro'!C7/365</f>
        <v>#DIV/0!</v>
      </c>
    </row>
    <row r="6" spans="1:10" ht="15">
      <c r="A6" s="137" t="s">
        <v>12</v>
      </c>
      <c r="B6" s="137"/>
      <c r="C6" s="137"/>
      <c r="D6" s="139">
        <f>IF(D3&gt;120,4,IF(D3&gt;80,3,IF(D3&gt;40,2,1)))</f>
        <v>1</v>
      </c>
    </row>
    <row r="7" spans="1:10">
      <c r="A7" s="98" t="s">
        <v>15</v>
      </c>
      <c r="C7" s="221">
        <v>1</v>
      </c>
    </row>
    <row r="8" spans="1:10">
      <c r="A8" s="98" t="s">
        <v>16</v>
      </c>
      <c r="C8" s="221">
        <v>2</v>
      </c>
    </row>
    <row r="9" spans="1:10">
      <c r="A9" s="98" t="s">
        <v>17</v>
      </c>
      <c r="C9" s="221">
        <v>3</v>
      </c>
    </row>
    <row r="10" spans="1:10">
      <c r="A10" s="98" t="s">
        <v>13</v>
      </c>
      <c r="C10" s="221">
        <v>4</v>
      </c>
    </row>
    <row r="13" spans="1:10" ht="29.25" customHeight="1">
      <c r="A13" s="382" t="s">
        <v>28</v>
      </c>
      <c r="B13" s="382"/>
      <c r="C13" s="382"/>
      <c r="D13" s="139">
        <f>IF(D3-D15&gt;120,5,IF(D3-D15&gt;80,4,IF(D3-D15&gt;40,3,2)))</f>
        <v>2</v>
      </c>
    </row>
    <row r="14" spans="1:10">
      <c r="A14" s="98"/>
      <c r="J14" s="98"/>
    </row>
    <row r="15" spans="1:10">
      <c r="A15" s="98" t="s">
        <v>29</v>
      </c>
      <c r="D15" s="138"/>
    </row>
    <row r="16" spans="1:10">
      <c r="A16" s="98" t="s">
        <v>30</v>
      </c>
      <c r="D16" s="221">
        <f>'Calcolo organico quadro'!C28</f>
        <v>0</v>
      </c>
      <c r="J16" s="98"/>
    </row>
    <row r="17" spans="1:10">
      <c r="A17" s="98"/>
    </row>
    <row r="19" spans="1:10" ht="15">
      <c r="A19" s="137" t="s">
        <v>27</v>
      </c>
      <c r="B19" s="137"/>
      <c r="C19" s="137"/>
      <c r="D19" s="137"/>
      <c r="E19" s="179" t="s">
        <v>69</v>
      </c>
      <c r="F19" s="176"/>
      <c r="G19" s="176"/>
    </row>
    <row r="20" spans="1:10" ht="15">
      <c r="A20" s="137"/>
      <c r="B20" s="137"/>
      <c r="C20" s="137"/>
      <c r="D20" s="137"/>
      <c r="E20" s="176" t="s">
        <v>66</v>
      </c>
      <c r="F20" s="217" t="s">
        <v>88</v>
      </c>
      <c r="G20" s="176" t="s">
        <v>68</v>
      </c>
      <c r="H20" s="218">
        <v>0.16515068493150681</v>
      </c>
      <c r="I20" s="221">
        <v>21</v>
      </c>
      <c r="J20" s="221" t="s">
        <v>91</v>
      </c>
    </row>
    <row r="21" spans="1:10" ht="15">
      <c r="A21" s="159" t="s">
        <v>172</v>
      </c>
      <c r="D21" s="221">
        <v>14</v>
      </c>
      <c r="E21" s="177">
        <f t="shared" ref="E21:E22" si="0">$D$3*365*D21/60/$D$29</f>
        <v>0</v>
      </c>
      <c r="F21" s="177">
        <f>E21*$H$20</f>
        <v>0</v>
      </c>
      <c r="G21" s="178">
        <f>E21+F21</f>
        <v>0</v>
      </c>
      <c r="H21" s="177"/>
      <c r="I21" s="221">
        <f>$I$20+D21</f>
        <v>35</v>
      </c>
    </row>
    <row r="22" spans="1:10" ht="15">
      <c r="A22" s="159" t="s">
        <v>170</v>
      </c>
      <c r="D22" s="221">
        <v>12</v>
      </c>
      <c r="E22" s="177">
        <f t="shared" si="0"/>
        <v>0</v>
      </c>
      <c r="F22" s="177">
        <f t="shared" ref="F22:F23" si="1">E22*$H$20</f>
        <v>0</v>
      </c>
      <c r="G22" s="178">
        <f>SUM(E22:F22)</f>
        <v>0</v>
      </c>
      <c r="H22" s="177"/>
      <c r="I22" s="221">
        <f t="shared" ref="I22:I27" si="2">$I$20+D22</f>
        <v>33</v>
      </c>
    </row>
    <row r="23" spans="1:10" ht="15">
      <c r="A23" s="159" t="s">
        <v>179</v>
      </c>
      <c r="D23" s="221">
        <v>11</v>
      </c>
      <c r="E23" s="177">
        <f>$D$3*365*D23/60/$D$29</f>
        <v>0</v>
      </c>
      <c r="F23" s="177">
        <f t="shared" si="1"/>
        <v>0</v>
      </c>
      <c r="G23" s="178">
        <f>SUM(E23:F23)</f>
        <v>0</v>
      </c>
      <c r="H23" s="177"/>
      <c r="I23" s="221">
        <f t="shared" si="2"/>
        <v>32</v>
      </c>
    </row>
    <row r="24" spans="1:10" ht="15">
      <c r="A24" s="98" t="s">
        <v>171</v>
      </c>
      <c r="D24" s="221">
        <v>5</v>
      </c>
      <c r="E24" s="177">
        <f t="shared" ref="E24:E27" si="3">$D$3*365*D24/60/$D$29</f>
        <v>0</v>
      </c>
      <c r="F24" s="177">
        <f t="shared" ref="F24:F27" si="4">E24*$H$20</f>
        <v>0</v>
      </c>
      <c r="G24" s="178">
        <f t="shared" ref="G24:G27" si="5">SUM(E24:F24)</f>
        <v>0</v>
      </c>
      <c r="H24" s="177"/>
      <c r="I24" s="221">
        <f t="shared" si="2"/>
        <v>26</v>
      </c>
    </row>
    <row r="25" spans="1:10" ht="15">
      <c r="A25" s="159" t="s">
        <v>167</v>
      </c>
      <c r="D25" s="221">
        <v>9</v>
      </c>
      <c r="E25" s="177">
        <f t="shared" si="3"/>
        <v>0</v>
      </c>
      <c r="F25" s="177">
        <f t="shared" si="4"/>
        <v>0</v>
      </c>
      <c r="G25" s="178">
        <f t="shared" si="5"/>
        <v>0</v>
      </c>
      <c r="H25" s="177"/>
      <c r="I25" s="221">
        <f t="shared" si="2"/>
        <v>30</v>
      </c>
    </row>
    <row r="26" spans="1:10" ht="15">
      <c r="A26" s="159" t="s">
        <v>168</v>
      </c>
      <c r="D26" s="221">
        <v>3</v>
      </c>
      <c r="E26" s="177">
        <f t="shared" si="3"/>
        <v>0</v>
      </c>
      <c r="F26" s="177">
        <f t="shared" si="4"/>
        <v>0</v>
      </c>
      <c r="G26" s="178">
        <f t="shared" si="5"/>
        <v>0</v>
      </c>
      <c r="H26" s="177"/>
      <c r="I26" s="221">
        <f t="shared" si="2"/>
        <v>24</v>
      </c>
    </row>
    <row r="27" spans="1:10" ht="15">
      <c r="A27" s="159" t="s">
        <v>169</v>
      </c>
      <c r="D27" s="221">
        <v>2</v>
      </c>
      <c r="E27" s="177">
        <f t="shared" si="3"/>
        <v>0</v>
      </c>
      <c r="F27" s="177">
        <f t="shared" si="4"/>
        <v>0</v>
      </c>
      <c r="G27" s="178">
        <f t="shared" si="5"/>
        <v>0</v>
      </c>
      <c r="H27" s="177"/>
      <c r="I27" s="221">
        <f t="shared" si="2"/>
        <v>23</v>
      </c>
    </row>
    <row r="28" spans="1:10">
      <c r="A28" s="98" t="s">
        <v>180</v>
      </c>
    </row>
    <row r="29" spans="1:10">
      <c r="A29" s="221" t="s">
        <v>67</v>
      </c>
      <c r="D29" s="221">
        <f>'Calcolo organico quadro'!B37</f>
        <v>1772</v>
      </c>
    </row>
    <row r="31" spans="1:10">
      <c r="A31" s="140" t="s">
        <v>31</v>
      </c>
      <c r="B31" s="141"/>
      <c r="C31" s="141"/>
      <c r="D31" s="141"/>
    </row>
    <row r="33" spans="1:4">
      <c r="A33" s="381" t="s">
        <v>32</v>
      </c>
      <c r="B33" s="381"/>
      <c r="C33" s="381"/>
      <c r="D33" s="221">
        <v>21</v>
      </c>
    </row>
    <row r="34" spans="1:4">
      <c r="A34" s="381" t="s">
        <v>33</v>
      </c>
      <c r="B34" s="381"/>
      <c r="C34" s="381"/>
      <c r="D34" s="221">
        <v>8</v>
      </c>
    </row>
    <row r="35" spans="1:4">
      <c r="A35" s="381" t="s">
        <v>34</v>
      </c>
      <c r="B35" s="381"/>
      <c r="C35" s="381"/>
      <c r="D35" s="221">
        <v>8</v>
      </c>
    </row>
    <row r="36" spans="1:4">
      <c r="A36" s="381" t="s">
        <v>35</v>
      </c>
      <c r="B36" s="381"/>
      <c r="C36" s="381"/>
      <c r="D36" s="221">
        <v>32</v>
      </c>
    </row>
    <row r="37" spans="1:4">
      <c r="A37" s="381" t="s">
        <v>36</v>
      </c>
      <c r="B37" s="381"/>
      <c r="C37" s="381"/>
      <c r="D37" s="221">
        <v>7</v>
      </c>
    </row>
    <row r="38" spans="1:4">
      <c r="A38" s="381" t="s">
        <v>37</v>
      </c>
      <c r="B38" s="381"/>
      <c r="C38" s="381"/>
      <c r="D38" s="221">
        <v>6</v>
      </c>
    </row>
    <row r="39" spans="1:4">
      <c r="A39" s="381" t="s">
        <v>38</v>
      </c>
      <c r="B39" s="381"/>
      <c r="C39" s="381"/>
      <c r="D39" s="221">
        <v>10</v>
      </c>
    </row>
    <row r="40" spans="1:4">
      <c r="A40" s="381" t="s">
        <v>39</v>
      </c>
      <c r="B40" s="381"/>
      <c r="C40" s="381"/>
      <c r="D40" s="221">
        <v>21</v>
      </c>
    </row>
    <row r="41" spans="1:4">
      <c r="A41" s="381" t="s">
        <v>40</v>
      </c>
      <c r="B41" s="381"/>
      <c r="C41" s="381"/>
      <c r="D41" s="221">
        <v>12</v>
      </c>
    </row>
    <row r="42" spans="1:4">
      <c r="A42" s="381" t="s">
        <v>41</v>
      </c>
      <c r="B42" s="381"/>
      <c r="C42" s="381"/>
      <c r="D42" s="221">
        <v>7</v>
      </c>
    </row>
    <row r="43" spans="1:4">
      <c r="A43" s="381" t="s">
        <v>42</v>
      </c>
      <c r="B43" s="381"/>
      <c r="C43" s="381"/>
      <c r="D43" s="221">
        <v>10</v>
      </c>
    </row>
    <row r="44" spans="1:4">
      <c r="A44" s="381" t="s">
        <v>43</v>
      </c>
      <c r="B44" s="381"/>
      <c r="C44" s="381"/>
      <c r="D44" s="221">
        <v>17</v>
      </c>
    </row>
    <row r="45" spans="1:4">
      <c r="A45" s="381" t="s">
        <v>44</v>
      </c>
      <c r="B45" s="381"/>
      <c r="C45" s="381"/>
      <c r="D45" s="221">
        <v>13</v>
      </c>
    </row>
    <row r="46" spans="1:4">
      <c r="A46" s="381" t="s">
        <v>45</v>
      </c>
      <c r="B46" s="381"/>
      <c r="C46" s="381"/>
      <c r="D46" s="221">
        <v>35</v>
      </c>
    </row>
    <row r="47" spans="1:4">
      <c r="A47" s="381" t="s">
        <v>46</v>
      </c>
      <c r="B47" s="381"/>
      <c r="C47" s="381"/>
      <c r="D47" s="221">
        <v>8</v>
      </c>
    </row>
    <row r="48" spans="1:4">
      <c r="A48" s="381" t="s">
        <v>47</v>
      </c>
      <c r="B48" s="381"/>
      <c r="C48" s="381"/>
      <c r="D48" s="221">
        <v>19</v>
      </c>
    </row>
    <row r="49" spans="1:4">
      <c r="A49" s="381" t="s">
        <v>48</v>
      </c>
      <c r="B49" s="381"/>
      <c r="C49" s="381"/>
      <c r="D49" s="221">
        <v>7</v>
      </c>
    </row>
    <row r="50" spans="1:4">
      <c r="A50" s="381" t="s">
        <v>49</v>
      </c>
      <c r="B50" s="381"/>
      <c r="C50" s="381"/>
      <c r="D50" s="221">
        <v>17</v>
      </c>
    </row>
    <row r="52" spans="1:4">
      <c r="A52" s="140" t="s">
        <v>93</v>
      </c>
      <c r="B52" s="141"/>
      <c r="C52" s="141"/>
      <c r="D52" s="141"/>
    </row>
    <row r="53" spans="1:4">
      <c r="A53" s="221" t="s">
        <v>210</v>
      </c>
    </row>
    <row r="54" spans="1:4">
      <c r="A54" s="221" t="s">
        <v>199</v>
      </c>
    </row>
    <row r="57" spans="1:4">
      <c r="A57" s="223" t="s">
        <v>94</v>
      </c>
    </row>
    <row r="59" spans="1:4">
      <c r="A59" s="274" t="s">
        <v>98</v>
      </c>
      <c r="B59" s="274" t="s">
        <v>99</v>
      </c>
      <c r="C59" s="274" t="s">
        <v>100</v>
      </c>
    </row>
    <row r="60" spans="1:4">
      <c r="A60" s="275">
        <v>24</v>
      </c>
      <c r="B60" s="275">
        <v>48</v>
      </c>
      <c r="C60" s="275">
        <v>96</v>
      </c>
      <c r="D60" s="221" t="s">
        <v>95</v>
      </c>
    </row>
    <row r="61" spans="1:4">
      <c r="A61" s="275">
        <v>21</v>
      </c>
      <c r="B61" s="275">
        <v>42</v>
      </c>
      <c r="C61" s="275">
        <v>84</v>
      </c>
      <c r="D61" s="223" t="s">
        <v>96</v>
      </c>
    </row>
    <row r="62" spans="1:4">
      <c r="A62" s="275">
        <v>5</v>
      </c>
      <c r="B62" s="275">
        <v>10</v>
      </c>
      <c r="C62" s="275">
        <v>20</v>
      </c>
      <c r="D62" s="223" t="s">
        <v>97</v>
      </c>
    </row>
    <row r="64" spans="1:4">
      <c r="A64" s="275">
        <v>385</v>
      </c>
      <c r="B64" s="275">
        <v>770</v>
      </c>
      <c r="C64" s="275">
        <v>1515</v>
      </c>
      <c r="D64" s="273" t="s">
        <v>101</v>
      </c>
    </row>
    <row r="65" spans="1:4">
      <c r="A65" s="275">
        <v>720</v>
      </c>
      <c r="B65" s="275">
        <v>1430</v>
      </c>
      <c r="C65" s="275">
        <v>2875</v>
      </c>
      <c r="D65" s="273" t="s">
        <v>102</v>
      </c>
    </row>
    <row r="66" spans="1:4">
      <c r="A66" s="275">
        <v>1770</v>
      </c>
      <c r="B66" s="275">
        <v>3530</v>
      </c>
      <c r="C66" s="221">
        <v>7040</v>
      </c>
      <c r="D66" s="273" t="s">
        <v>103</v>
      </c>
    </row>
    <row r="68" spans="1:4">
      <c r="A68" s="275">
        <v>5</v>
      </c>
      <c r="B68" s="275">
        <v>10</v>
      </c>
      <c r="C68" s="221">
        <v>20</v>
      </c>
      <c r="D68" s="273" t="s">
        <v>104</v>
      </c>
    </row>
    <row r="69" spans="1:4">
      <c r="A69" s="275">
        <v>2</v>
      </c>
      <c r="B69" s="275">
        <v>3</v>
      </c>
      <c r="C69" s="221">
        <v>4</v>
      </c>
      <c r="D69" s="273" t="s">
        <v>105</v>
      </c>
    </row>
  </sheetData>
  <sheetProtection algorithmName="SHA-512" hashValue="BQx5q4+Yat29tIQH0pAQKFShhmftwdtQP8uJ7zSoLDcgtGBwtjFlptTzZpXbj+q4jAoXReqFyZJqIgb4RsJKlg==" saltValue="k01G0MpD6PvbkKBBpZFQOw==" spinCount="100000" sheet="1" objects="1" scenarios="1" selectLockedCells="1"/>
  <mergeCells count="19">
    <mergeCell ref="A50:C50"/>
    <mergeCell ref="A44:C44"/>
    <mergeCell ref="A45:C45"/>
    <mergeCell ref="A46:C46"/>
    <mergeCell ref="A47:C47"/>
    <mergeCell ref="A48:C48"/>
    <mergeCell ref="A49:C49"/>
    <mergeCell ref="A43:C43"/>
    <mergeCell ref="A13:C13"/>
    <mergeCell ref="A33:C33"/>
    <mergeCell ref="A34:C34"/>
    <mergeCell ref="A35:C35"/>
    <mergeCell ref="A36:C36"/>
    <mergeCell ref="A37:C37"/>
    <mergeCell ref="A38:C38"/>
    <mergeCell ref="A39:C39"/>
    <mergeCell ref="A40:C40"/>
    <mergeCell ref="A41:C41"/>
    <mergeCell ref="A42:C4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501CCA6E55C04CA967CB8018D3ECE2" ma:contentTypeVersion="5" ma:contentTypeDescription="Ein neues Dokument erstellen." ma:contentTypeScope="" ma:versionID="c4d2c73ec8dd646a3ba92cdf4c04b062">
  <xsd:schema xmlns:xsd="http://www.w3.org/2001/XMLSchema" xmlns:xs="http://www.w3.org/2001/XMLSchema" xmlns:p="http://schemas.microsoft.com/office/2006/metadata/properties" xmlns:ns1="http://schemas.microsoft.com/sharepoint/v3" xmlns:ns3="b9bbc5c3-42c9-4c30-b7a3-3f0c5e2a5378" targetNamespace="http://schemas.microsoft.com/office/2006/metadata/properties" ma:root="true" ma:fieldsID="600d86bdf1e3b256b7ca240732f8cfdd" ns1:_="" ns3:_="">
    <xsd:import namespace="http://schemas.microsoft.com/sharepoint/v3"/>
    <xsd:import namespace="b9bbc5c3-42c9-4c30-b7a3-3f0c5e2a5378"/>
    <xsd:element name="properties">
      <xsd:complexType>
        <xsd:sequence>
          <xsd:element name="documentManagement">
            <xsd:complexType>
              <xsd:all>
                <xsd:element ref="ns1:Language" minOccurs="0"/>
                <xsd:element ref="ns3: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IT</Language>
    <CustomerID xmlns="b9bbc5c3-42c9-4c30-b7a3-3f0c5e2a5378">06a</CustomerID>
  </documentManagement>
</p:properties>
</file>

<file path=customXml/itemProps1.xml><?xml version="1.0" encoding="utf-8"?>
<ds:datastoreItem xmlns:ds="http://schemas.openxmlformats.org/officeDocument/2006/customXml" ds:itemID="{DF564159-511D-479C-8039-79A3A84A6F8A}"/>
</file>

<file path=customXml/itemProps2.xml><?xml version="1.0" encoding="utf-8"?>
<ds:datastoreItem xmlns:ds="http://schemas.openxmlformats.org/officeDocument/2006/customXml" ds:itemID="{30A92126-C399-4C5E-95BD-AC78A4B9C4CF}">
  <ds:schemaRefs>
    <ds:schemaRef ds:uri="http://schemas.microsoft.com/office/2006/metadata/longProperties"/>
  </ds:schemaRefs>
</ds:datastoreItem>
</file>

<file path=customXml/itemProps3.xml><?xml version="1.0" encoding="utf-8"?>
<ds:datastoreItem xmlns:ds="http://schemas.openxmlformats.org/officeDocument/2006/customXml" ds:itemID="{224358BA-CA34-4CB7-943A-EBED5C484222}">
  <ds:schemaRefs>
    <ds:schemaRef ds:uri="http://schemas.microsoft.com/sharepoint/v3/contenttype/forms"/>
  </ds:schemaRefs>
</ds:datastoreItem>
</file>

<file path=customXml/itemProps4.xml><?xml version="1.0" encoding="utf-8"?>
<ds:datastoreItem xmlns:ds="http://schemas.openxmlformats.org/officeDocument/2006/customXml" ds:itemID="{764A8510-DB07-44B9-B3EA-D26550D561D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b9bbc5c3-42c9-4c30-b7a3-3f0c5e2a537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Organico attuale</vt:lpstr>
      <vt:lpstr>Calcolo organico quadro</vt:lpstr>
      <vt:lpstr>Variante minuti SCCP eff.</vt:lpstr>
      <vt:lpstr>Orario di lavoro annuo</vt:lpstr>
      <vt:lpstr>Berechnungen Personal</vt:lpstr>
      <vt:lpstr>min. Fachpersonal</vt:lpstr>
      <vt:lpstr>Hilfstabelle</vt:lpstr>
      <vt:lpstr>'Berechnungen Personal'!Druckbereich</vt:lpstr>
      <vt:lpstr>'Calcolo organico quadro'!Druckbereich</vt:lpstr>
      <vt:lpstr>'min. Fachpersonal'!Druckbereich</vt:lpstr>
      <vt:lpstr>'Organico attuale'!Druckbereich</vt:lpstr>
      <vt:lpstr>'Variante minuti SCCP eff.'!Druckbereich</vt:lpstr>
      <vt:lpstr>'Organico attuale'!Drucktitel</vt:lpstr>
      <vt:lpstr>HT_JA_NEIN</vt:lpstr>
      <vt:lpstr>HT_Pension</vt:lpstr>
    </vt:vector>
  </TitlesOfParts>
  <Company>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Organico quadro</dc:title>
  <dc:creator>ITL</dc:creator>
  <cp:keywords/>
  <dc:description/>
  <cp:lastModifiedBy>Barandun Marion (GA GR)</cp:lastModifiedBy>
  <cp:lastPrinted>2022-03-09T13:13:38Z</cp:lastPrinted>
  <dcterms:created xsi:type="dcterms:W3CDTF">2003-08-26T14:21:04Z</dcterms:created>
  <dcterms:modified xsi:type="dcterms:W3CDTF">2026-03-26T13:46:44Z</dcterms:modified>
  <cp:category>Bewilligungen APH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2026-03-26T13:44:53Z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edc63ca1-9b61-40e9-b3d0-55497b11740f</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0x010100D9501CCA6E55C04CA967CB8018D3ECE2</vt:lpwstr>
  </property>
</Properties>
</file>